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700" windowHeight="6285" firstSheet="9" activeTab="15"/>
  </bookViews>
  <sheets>
    <sheet name="mérleg" sheetId="26" r:id="rId1"/>
    <sheet name="adósságszolg." sheetId="30" r:id="rId2"/>
    <sheet name="bev." sheetId="17" r:id="rId3"/>
    <sheet name="normatíva" sheetId="29" r:id="rId4"/>
    <sheet name="felh.bev." sheetId="23" r:id="rId5"/>
    <sheet name="kiad." sheetId="2" r:id="rId6"/>
    <sheet name="felh.kiad." sheetId="24" r:id="rId7"/>
    <sheet name="uniós" sheetId="32" r:id="rId8"/>
    <sheet name="többéves" sheetId="37" r:id="rId9"/>
    <sheet name="Önkorm." sheetId="25" r:id="rId10"/>
    <sheet name="célfeladat" sheetId="27" r:id="rId11"/>
    <sheet name="szoc.kiad" sheetId="5" r:id="rId12"/>
    <sheet name="létszám" sheetId="28" r:id="rId13"/>
    <sheet name="Ütemterv" sheetId="34" r:id="rId14"/>
    <sheet name="közvetett támogatások" sheetId="36" r:id="rId15"/>
    <sheet name="Önk-i tám." sheetId="31" r:id="rId16"/>
    <sheet name="adósságot kel.ügyletek" sheetId="39" r:id="rId17"/>
  </sheets>
  <calcPr calcId="125725"/>
</workbook>
</file>

<file path=xl/calcChain.xml><?xml version="1.0" encoding="utf-8"?>
<calcChain xmlns="http://schemas.openxmlformats.org/spreadsheetml/2006/main">
  <c r="D24" i="27"/>
  <c r="E28" i="25"/>
  <c r="E29"/>
  <c r="B33" i="24"/>
  <c r="B25" i="23"/>
  <c r="L28" i="34"/>
  <c r="L39" s="1"/>
  <c r="M28"/>
  <c r="O10"/>
  <c r="O18" s="1"/>
  <c r="Q26"/>
  <c r="B31" i="23"/>
  <c r="B32" s="1"/>
  <c r="B36" s="1"/>
  <c r="B22"/>
  <c r="B13"/>
  <c r="B35"/>
  <c r="B38" i="24"/>
  <c r="B39" s="1"/>
  <c r="B41" s="1"/>
  <c r="C28" i="34"/>
  <c r="D28"/>
  <c r="E28"/>
  <c r="F28"/>
  <c r="F39" s="1"/>
  <c r="G28"/>
  <c r="D18" i="27"/>
  <c r="E19" i="25"/>
  <c r="E22"/>
  <c r="E23"/>
  <c r="E26"/>
  <c r="E27"/>
  <c r="E12"/>
  <c r="E13"/>
  <c r="E17"/>
  <c r="E21"/>
  <c r="E24"/>
  <c r="O22" i="2"/>
  <c r="O20"/>
  <c r="O18"/>
  <c r="O17"/>
  <c r="O16"/>
  <c r="O19" s="1"/>
  <c r="O21" s="1"/>
  <c r="O23" s="1"/>
  <c r="O15"/>
  <c r="N19"/>
  <c r="N21" s="1"/>
  <c r="N23" s="1"/>
  <c r="M19"/>
  <c r="M21"/>
  <c r="M23" s="1"/>
  <c r="L19"/>
  <c r="L21" s="1"/>
  <c r="L23" s="1"/>
  <c r="K19"/>
  <c r="K21"/>
  <c r="K23" s="1"/>
  <c r="J19"/>
  <c r="J21" s="1"/>
  <c r="J23" s="1"/>
  <c r="B14" i="27"/>
  <c r="B28"/>
  <c r="B29" s="1"/>
  <c r="B20" i="17"/>
  <c r="B22" s="1"/>
  <c r="B25" s="1"/>
  <c r="D30" i="25"/>
  <c r="K10" i="32"/>
  <c r="K12"/>
  <c r="K14"/>
  <c r="K16"/>
  <c r="K18"/>
  <c r="K20"/>
  <c r="K22"/>
  <c r="K24"/>
  <c r="K26"/>
  <c r="J26"/>
  <c r="I26"/>
  <c r="H26"/>
  <c r="G10"/>
  <c r="G12"/>
  <c r="G14"/>
  <c r="G16"/>
  <c r="G26" s="1"/>
  <c r="G18"/>
  <c r="G20"/>
  <c r="G22"/>
  <c r="G24"/>
  <c r="F26"/>
  <c r="E26"/>
  <c r="D26"/>
  <c r="C20" i="31"/>
  <c r="C21" s="1"/>
  <c r="E20"/>
  <c r="E21" s="1"/>
  <c r="B20"/>
  <c r="B21" s="1"/>
  <c r="D18"/>
  <c r="D20" s="1"/>
  <c r="D21" s="1"/>
  <c r="D19"/>
  <c r="D14"/>
  <c r="D15"/>
  <c r="D16"/>
  <c r="D17"/>
  <c r="D13"/>
  <c r="D12"/>
  <c r="O9" i="34"/>
  <c r="E39"/>
  <c r="H39"/>
  <c r="I28"/>
  <c r="J39"/>
  <c r="M39"/>
  <c r="C39"/>
  <c r="D39"/>
  <c r="G39"/>
  <c r="I39"/>
  <c r="K39"/>
  <c r="N39"/>
  <c r="O27"/>
  <c r="O28"/>
  <c r="O39" s="1"/>
  <c r="O29"/>
  <c r="O30"/>
  <c r="O31"/>
  <c r="O32"/>
  <c r="O33"/>
  <c r="O34"/>
  <c r="D40"/>
  <c r="E40"/>
  <c r="F40"/>
  <c r="G40"/>
  <c r="H40"/>
  <c r="I40"/>
  <c r="J40"/>
  <c r="K40"/>
  <c r="L40"/>
  <c r="M40"/>
  <c r="N40"/>
  <c r="O36"/>
  <c r="O37"/>
  <c r="O38"/>
  <c r="O35"/>
  <c r="O40" s="1"/>
  <c r="C40"/>
  <c r="D25"/>
  <c r="E25"/>
  <c r="F25"/>
  <c r="G25"/>
  <c r="H25"/>
  <c r="I25"/>
  <c r="J25"/>
  <c r="K25"/>
  <c r="L25"/>
  <c r="M25"/>
  <c r="N25"/>
  <c r="O21"/>
  <c r="O22"/>
  <c r="O24"/>
  <c r="D18"/>
  <c r="E18"/>
  <c r="F18"/>
  <c r="G18"/>
  <c r="G19"/>
  <c r="G20" s="1"/>
  <c r="G26" s="1"/>
  <c r="H18"/>
  <c r="I18"/>
  <c r="I19"/>
  <c r="I20"/>
  <c r="I26" s="1"/>
  <c r="J18"/>
  <c r="K18"/>
  <c r="K19"/>
  <c r="K20" s="1"/>
  <c r="K26" s="1"/>
  <c r="L18"/>
  <c r="M18"/>
  <c r="M19"/>
  <c r="M20"/>
  <c r="M26" s="1"/>
  <c r="N18"/>
  <c r="O11"/>
  <c r="O12"/>
  <c r="C18"/>
  <c r="C25"/>
  <c r="O15"/>
  <c r="O16"/>
  <c r="O17"/>
  <c r="O13"/>
  <c r="D19"/>
  <c r="D20"/>
  <c r="D26" s="1"/>
  <c r="E19"/>
  <c r="E20" s="1"/>
  <c r="E26" s="1"/>
  <c r="F19"/>
  <c r="F20"/>
  <c r="F26" s="1"/>
  <c r="H19"/>
  <c r="H20" s="1"/>
  <c r="H26" s="1"/>
  <c r="J19"/>
  <c r="J20"/>
  <c r="J26" s="1"/>
  <c r="L19"/>
  <c r="L20" s="1"/>
  <c r="L26" s="1"/>
  <c r="N19"/>
  <c r="N20"/>
  <c r="N26" s="1"/>
  <c r="O14"/>
  <c r="O19" s="1"/>
  <c r="C19"/>
  <c r="C20" s="1"/>
  <c r="C26" s="1"/>
  <c r="B29" i="24"/>
  <c r="B35"/>
  <c r="D17" i="27"/>
  <c r="D19"/>
  <c r="D20"/>
  <c r="D21"/>
  <c r="D22"/>
  <c r="D23"/>
  <c r="D25"/>
  <c r="D26"/>
  <c r="D27"/>
  <c r="D16"/>
  <c r="D15"/>
  <c r="D11"/>
  <c r="D14" s="1"/>
  <c r="D12"/>
  <c r="D13"/>
  <c r="D10"/>
  <c r="C14"/>
  <c r="C28"/>
  <c r="C29"/>
  <c r="D28"/>
  <c r="D29" s="1"/>
  <c r="C19" i="2"/>
  <c r="C21" s="1"/>
  <c r="C23" s="1"/>
  <c r="D19"/>
  <c r="D21"/>
  <c r="D23" s="1"/>
  <c r="E19"/>
  <c r="E21" s="1"/>
  <c r="E23" s="1"/>
  <c r="F19"/>
  <c r="F21"/>
  <c r="F23" s="1"/>
  <c r="G19"/>
  <c r="G21" s="1"/>
  <c r="G23" s="1"/>
  <c r="H19"/>
  <c r="H21"/>
  <c r="H23" s="1"/>
  <c r="I19"/>
  <c r="I21" s="1"/>
  <c r="I23" s="1"/>
  <c r="N24" i="17"/>
  <c r="N23"/>
  <c r="N21"/>
  <c r="N16"/>
  <c r="N20" s="1"/>
  <c r="N22" s="1"/>
  <c r="N25" s="1"/>
  <c r="N17"/>
  <c r="N18"/>
  <c r="N19"/>
  <c r="C20"/>
  <c r="C22" s="1"/>
  <c r="C25" s="1"/>
  <c r="G20"/>
  <c r="G22"/>
  <c r="G25" s="1"/>
  <c r="M20"/>
  <c r="M22" s="1"/>
  <c r="M25" s="1"/>
  <c r="D20"/>
  <c r="D22" s="1"/>
  <c r="D25" s="1"/>
  <c r="E20"/>
  <c r="E22"/>
  <c r="E25" s="1"/>
  <c r="F20"/>
  <c r="F22" s="1"/>
  <c r="F25" s="1"/>
  <c r="H20"/>
  <c r="H22"/>
  <c r="H25" s="1"/>
  <c r="I20"/>
  <c r="I22" s="1"/>
  <c r="I25" s="1"/>
  <c r="J20"/>
  <c r="J22"/>
  <c r="J25" s="1"/>
  <c r="K20"/>
  <c r="K22" s="1"/>
  <c r="K25" s="1"/>
  <c r="L20"/>
  <c r="L22"/>
  <c r="L25" s="1"/>
  <c r="B28" i="26"/>
  <c r="B61" s="1"/>
  <c r="E10" i="25"/>
  <c r="E30" s="1"/>
  <c r="E11"/>
  <c r="E14"/>
  <c r="E15"/>
  <c r="E16"/>
  <c r="E18"/>
  <c r="E20"/>
  <c r="E25"/>
  <c r="C30"/>
  <c r="B30"/>
  <c r="B27" i="29"/>
  <c r="B29"/>
  <c r="B30" s="1"/>
  <c r="B19" i="2"/>
  <c r="B21" s="1"/>
  <c r="B23" s="1"/>
  <c r="J12" i="28"/>
  <c r="J13"/>
  <c r="J16" s="1"/>
  <c r="J19" s="1"/>
  <c r="J14"/>
  <c r="J15"/>
  <c r="J17"/>
  <c r="J18"/>
  <c r="I19"/>
  <c r="H19"/>
  <c r="G19"/>
  <c r="F19"/>
  <c r="E16"/>
  <c r="E19"/>
  <c r="D16"/>
  <c r="D19"/>
  <c r="C16"/>
  <c r="C19"/>
  <c r="B16"/>
  <c r="B19"/>
  <c r="E14" i="30"/>
  <c r="E19"/>
  <c r="N41" i="34"/>
  <c r="N44"/>
  <c r="N45" s="1"/>
  <c r="O42"/>
  <c r="O43"/>
  <c r="O44"/>
  <c r="M41"/>
  <c r="M44"/>
  <c r="M45" s="1"/>
  <c r="L41"/>
  <c r="L44"/>
  <c r="L45"/>
  <c r="K41"/>
  <c r="K44"/>
  <c r="K45" s="1"/>
  <c r="J41"/>
  <c r="J44"/>
  <c r="J45"/>
  <c r="I41"/>
  <c r="I44"/>
  <c r="I45" s="1"/>
  <c r="H41"/>
  <c r="H44"/>
  <c r="H45"/>
  <c r="G41"/>
  <c r="G44"/>
  <c r="G45" s="1"/>
  <c r="F41"/>
  <c r="F44"/>
  <c r="F45"/>
  <c r="E41"/>
  <c r="E44"/>
  <c r="E45" s="1"/>
  <c r="D41"/>
  <c r="D44"/>
  <c r="D45"/>
  <c r="C41"/>
  <c r="C44"/>
  <c r="C45" s="1"/>
  <c r="D24" i="5"/>
  <c r="D17"/>
  <c r="D25"/>
  <c r="B62" i="26"/>
  <c r="B55"/>
  <c r="B17"/>
  <c r="B22"/>
  <c r="B51"/>
  <c r="B52" s="1"/>
  <c r="B46"/>
  <c r="F26" i="39"/>
  <c r="F25"/>
  <c r="F27"/>
  <c r="D27"/>
  <c r="E27"/>
  <c r="C27"/>
  <c r="F17"/>
  <c r="F14" i="30"/>
  <c r="F19"/>
  <c r="E18" i="36"/>
  <c r="E8"/>
  <c r="E21" s="1"/>
  <c r="D14" i="30"/>
  <c r="D19" s="1"/>
  <c r="C14"/>
  <c r="C19" s="1"/>
  <c r="B14"/>
  <c r="B19" s="1"/>
  <c r="O41" i="34"/>
  <c r="O45" s="1"/>
  <c r="O25"/>
  <c r="B23" i="26"/>
  <c r="B29" s="1"/>
  <c r="B31" s="1"/>
  <c r="B56" l="1"/>
  <c r="B58" s="1"/>
  <c r="B60"/>
  <c r="O20" i="34"/>
  <c r="O26" s="1"/>
</calcChain>
</file>

<file path=xl/sharedStrings.xml><?xml version="1.0" encoding="utf-8"?>
<sst xmlns="http://schemas.openxmlformats.org/spreadsheetml/2006/main" count="589" uniqueCount="413">
  <si>
    <t>K I M U T A T Á S</t>
  </si>
  <si>
    <t>(adatok ezer Ft-ban)</t>
  </si>
  <si>
    <t>Megnevezés</t>
  </si>
  <si>
    <t>Önkormányzati támogatás</t>
  </si>
  <si>
    <t>Bevételek összesen</t>
  </si>
  <si>
    <t>Képes Géza Városi Könyvtár</t>
  </si>
  <si>
    <t>Művelődési intézmények összesen:</t>
  </si>
  <si>
    <t>INTÉZMÉNYEK ÖSSZESEN:</t>
  </si>
  <si>
    <t>Polgármesteri Hivatal</t>
  </si>
  <si>
    <t xml:space="preserve">    K  I  M  U  T  A T Á  S </t>
  </si>
  <si>
    <t>Személyi juttatások</t>
  </si>
  <si>
    <t>Kiadások összesen</t>
  </si>
  <si>
    <t>KIMUTATÁS</t>
  </si>
  <si>
    <t>Ápolási díj</t>
  </si>
  <si>
    <t>Lakásfenntartási támogatás</t>
  </si>
  <si>
    <t>Lakbértámogatás</t>
  </si>
  <si>
    <t>Köztemetés</t>
  </si>
  <si>
    <t>Közgyógyellátási igazolványok</t>
  </si>
  <si>
    <t>Városi Intézmények Gazdasági Szervezete</t>
  </si>
  <si>
    <t>Finanszírozási bevételek</t>
  </si>
  <si>
    <t>1. számú melléklet</t>
  </si>
  <si>
    <t>Ellátottak juttatásai</t>
  </si>
  <si>
    <t xml:space="preserve">    K  I  M  U  T  A  T  Á  S</t>
  </si>
  <si>
    <t>M e g n e v e z é s</t>
  </si>
  <si>
    <t>Ingatlanok értékesítése</t>
  </si>
  <si>
    <t>MINDÖSSZESEN:</t>
  </si>
  <si>
    <t>K  I  M  U  T  A  T  Á  S</t>
  </si>
  <si>
    <t xml:space="preserve">     Területi Kórház rekonstrukció</t>
  </si>
  <si>
    <t xml:space="preserve">     Temető bővítés</t>
  </si>
  <si>
    <t>MEGNEVEZÉS</t>
  </si>
  <si>
    <t>Dologi kiadások</t>
  </si>
  <si>
    <t>Közvilágítás</t>
  </si>
  <si>
    <t>Településvízellátás</t>
  </si>
  <si>
    <t>Csapadékvíz elvezetés</t>
  </si>
  <si>
    <t>Településtisztaság</t>
  </si>
  <si>
    <t>Állategészségügy</t>
  </si>
  <si>
    <t xml:space="preserve">B  E  V  É  T  E  L  E  K </t>
  </si>
  <si>
    <t>K  I  A  D  Á  S  O  K</t>
  </si>
  <si>
    <t>Idősekért Alapítvány támogatása</t>
  </si>
  <si>
    <t>Közművelődési intézmények pályázatainak saját erő fedezete</t>
  </si>
  <si>
    <t>Normatív jelleggel juttatott támogatások összesen:</t>
  </si>
  <si>
    <t>Körzeti orvosok támogatása</t>
  </si>
  <si>
    <t>Egyesületek, közösségek, alapítványok támogatása</t>
  </si>
  <si>
    <t>Ádám J. Pedagógus Énekkar támogatása</t>
  </si>
  <si>
    <t>Szatmár Néptánc Együttes támogatása</t>
  </si>
  <si>
    <t>Bursa Hungarica Ösztöndíj pályázat</t>
  </si>
  <si>
    <t>Művészetbarát Egyesület támogatása</t>
  </si>
  <si>
    <t>Városi Közlekedési Polgárőrség támogatása</t>
  </si>
  <si>
    <t>Sporttámogatás</t>
  </si>
  <si>
    <t>Kisebbségi önkormányzatok támogatása</t>
  </si>
  <si>
    <t>Egyéb speciális célú támogatások összesen:</t>
  </si>
  <si>
    <t>ÖSSZESEN:</t>
  </si>
  <si>
    <t>Összesen</t>
  </si>
  <si>
    <t>Négy Évszak Óvoda</t>
  </si>
  <si>
    <t>Közalkalmazottak</t>
  </si>
  <si>
    <t>Köztisztviselők</t>
  </si>
  <si>
    <t>MIND-ÖSSZESEN</t>
  </si>
  <si>
    <t>Pedagógus</t>
  </si>
  <si>
    <t>Dajka</t>
  </si>
  <si>
    <t>Ügyviteli fizikai</t>
  </si>
  <si>
    <t>(adatok Ft-ban)</t>
  </si>
  <si>
    <t>1/a. számú melléklet</t>
  </si>
  <si>
    <t xml:space="preserve">K I M U T A T Á S </t>
  </si>
  <si>
    <t>Hitel megnevezése</t>
  </si>
  <si>
    <t>Hitel</t>
  </si>
  <si>
    <t>törlesztés</t>
  </si>
  <si>
    <t>felvétel</t>
  </si>
  <si>
    <t>Munkabérhitel</t>
  </si>
  <si>
    <t>TÁJÉKOZTATÓ KIMUTATÁS</t>
  </si>
  <si>
    <t>Intézmények</t>
  </si>
  <si>
    <t>Intézmények összesen:</t>
  </si>
  <si>
    <t xml:space="preserve">Mátészalka Város Önkormányzat intézményei </t>
  </si>
  <si>
    <t>Állami támogatás</t>
  </si>
  <si>
    <t>6/a. számú melléklet</t>
  </si>
  <si>
    <t>11. számú melléklet</t>
  </si>
  <si>
    <t>MÁTÉSZALKA   VÁROS   ÖNKORMÁNYZAT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</si>
  <si>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</si>
  <si>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</si>
  <si>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</si>
  <si>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</si>
  <si>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</si>
  <si>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</si>
  <si>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</si>
  <si>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</si>
  <si>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</si>
  <si>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</si>
  <si>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</si>
  <si>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</si>
  <si>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    Közműfejlesztési Építési Alap kiadásai</t>
  </si>
  <si>
    <t>ESZI infrastruktúra fejlesztése</t>
  </si>
  <si>
    <t>Aktív korúak ellátása</t>
  </si>
  <si>
    <t>a) alanyi jogon:</t>
  </si>
  <si>
    <t>a) normatív támogatás:</t>
  </si>
  <si>
    <t>b) adósságkezelési szolgáltatásban részesülőknek kifizetett lakásfenntartási támogatás:</t>
  </si>
  <si>
    <t>Adósságkezelési szolgáltatásban részesülőknek kifizetett adósságcsökkentési támogatás</t>
  </si>
  <si>
    <t>Helyi közforgalmú közlekedés</t>
  </si>
  <si>
    <t>Sorszám</t>
  </si>
  <si>
    <t>Program megnevezése</t>
  </si>
  <si>
    <t>Támogatási szerződés szerinti költségbontás</t>
  </si>
  <si>
    <t>EU támogatás</t>
  </si>
  <si>
    <t>Saját erő</t>
  </si>
  <si>
    <t>1.</t>
  </si>
  <si>
    <t>2.</t>
  </si>
  <si>
    <t>3.</t>
  </si>
  <si>
    <t>4.</t>
  </si>
  <si>
    <t>5.</t>
  </si>
  <si>
    <t>Összesen:</t>
  </si>
  <si>
    <t>b) fokozott ápolást igénylő személy ellátása jogán:</t>
  </si>
  <si>
    <t>Helyi adónál, gépjárműadónál biztosított kedvezmény, mentesség összege</t>
  </si>
  <si>
    <t>- ebből</t>
  </si>
  <si>
    <t>18/2004. (V.5.) Ök. számú rendelet 4.§. g.) pontja alapján</t>
  </si>
  <si>
    <t>- Gépjárműadó</t>
  </si>
  <si>
    <t>- Magánszemélyek kommunális adója</t>
  </si>
  <si>
    <t>1991. évi LXXXII. tv. 5.§. a.) pontja alapján</t>
  </si>
  <si>
    <t>1991. évi LXXXII. tv. 5.§. b.) pontja alapján</t>
  </si>
  <si>
    <t>1991. évi LXXXII. tv. 5.§. f.) pontja alapján</t>
  </si>
  <si>
    <t>Egyéb nyújtott kedvezmény vagy kölcsön elengedésének összege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</si>
  <si>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</si>
  <si>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</si>
  <si>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(adatok eFt-ban)</t>
  </si>
  <si>
    <t>Zöldterület kezelés</t>
  </si>
  <si>
    <t>Közutak fenntartása</t>
  </si>
  <si>
    <t>Városgazdálkodás</t>
  </si>
  <si>
    <t>Önkormányzati ingatlanokkal való gazdálkodás</t>
  </si>
  <si>
    <t>Közfoglalkoztatás</t>
  </si>
  <si>
    <t>BEVÉTELEK ÖSSZESEN</t>
  </si>
  <si>
    <t>KIADÁSOK ÖSSZESEN</t>
  </si>
  <si>
    <t>Szakalkal-mazott, szakdolgozó</t>
  </si>
  <si>
    <t>Munkatör-vénykönyv alapján foglalk.</t>
  </si>
  <si>
    <t>Költségvetési szervek összesen:</t>
  </si>
  <si>
    <t xml:space="preserve">                 6. számú melléklet</t>
  </si>
  <si>
    <t>Beruházás összköltsége</t>
  </si>
  <si>
    <t>Terv évet megelőző kiadás</t>
  </si>
  <si>
    <t>Kiadási előirányzatok</t>
  </si>
  <si>
    <t>6/b. számú melléklet</t>
  </si>
  <si>
    <t xml:space="preserve">     ESZI infrastruktúra fejlesztése (ÉAOP-2008-4.1.3/C)</t>
  </si>
  <si>
    <t xml:space="preserve">ÉAOP-2008-5.1.1./G </t>
  </si>
  <si>
    <t>2. számú melléklet</t>
  </si>
  <si>
    <t>Mátészalka Város Önkormányzata több éves kihatással járó beruházási feladatairól</t>
  </si>
  <si>
    <t>70 éven felüliek hulladék szállítási díja</t>
  </si>
  <si>
    <t>18/2004. (V.5.) Ök. számú rendelet 4.§. h.) pontja alapján</t>
  </si>
  <si>
    <t>I. besorolási osztály</t>
  </si>
  <si>
    <t>III. besorolási osztály</t>
  </si>
  <si>
    <t>II. besorolási osztály</t>
  </si>
  <si>
    <t>Városi rendezvények és kommunikáció</t>
  </si>
  <si>
    <t>Intézményi működési bevétel</t>
  </si>
  <si>
    <t>Mátészalka Város Önkormányzata összesen:</t>
  </si>
  <si>
    <t>Önkormányzati kiadások összesen</t>
  </si>
  <si>
    <t xml:space="preserve">     Széchenyi I. Kat. és Német Nemzetiségi Ált. Iskola támogatása  </t>
  </si>
  <si>
    <t xml:space="preserve">     Sportcsarnok felújítása</t>
  </si>
  <si>
    <t>Gyermekek napközbeni ellátása</t>
  </si>
  <si>
    <t>Hazai támogatás</t>
  </si>
  <si>
    <t>Városközpont funkcióbővítő integrált fejlesztése</t>
  </si>
  <si>
    <t>A program megvalósításának ideje                        (-tól - ig)</t>
  </si>
  <si>
    <t>Közvetett támogatás megnevezése a 368/2011.(XII.31.) Kormányrendelet 28.§-a  szerinti részletezésben</t>
  </si>
  <si>
    <t>Évek</t>
  </si>
  <si>
    <t>Adósságot keletkeztető ügyletekből és kezességvállalásokból fennálló kötelezettségek</t>
  </si>
  <si>
    <t>Saját bevételek összesen:</t>
  </si>
  <si>
    <t>Bevételi jogcímek</t>
  </si>
  <si>
    <t>Saját bevételek részletezése az adósságot keletkeztető ügyletből származó tárgyévi fizetési kötelezettség megállapításához</t>
  </si>
  <si>
    <t>Kezességvállalással kapcsolatos megtérülés</t>
  </si>
  <si>
    <t>Összes kötelezettség:</t>
  </si>
  <si>
    <t>14. számú melléklet</t>
  </si>
  <si>
    <t>b) foglalkoztatást helyettesítő támogatás:</t>
  </si>
  <si>
    <t>Mátészalka Város Önk. közfoglalkoztatása</t>
  </si>
  <si>
    <t xml:space="preserve">  -ebből Esze Tamás Gimnázium</t>
  </si>
  <si>
    <t>Közhatalmi bevételek</t>
  </si>
  <si>
    <t>Felhalmozási célú bevételek</t>
  </si>
  <si>
    <t>Rövid lejáratú hitel felvétele működési célra</t>
  </si>
  <si>
    <t>FINANSZÍROZÁSI KIADÁSOK   (34+35)</t>
  </si>
  <si>
    <t>Szatmár Múzeum</t>
  </si>
  <si>
    <t>1. Működési célú költségvetési bevételek</t>
  </si>
  <si>
    <t>2. Felhalmozási célú költségvetési bevételek</t>
  </si>
  <si>
    <t>II. Finanszírozási bevételek összesen</t>
  </si>
  <si>
    <t>Költségvetési és finanszírozási bevételek összesen (I.+II.)</t>
  </si>
  <si>
    <t xml:space="preserve">III. Függő, átfutó, kiegyenlítő bevételek </t>
  </si>
  <si>
    <t>Rövid lejáratú működési célú hitel törlesztése</t>
  </si>
  <si>
    <t>Hosszú lejáratú felhalmozási célú hitel törlesztése</t>
  </si>
  <si>
    <t>Költségvetési és finanszírozási kiadások összesen (IV.+V.)</t>
  </si>
  <si>
    <t xml:space="preserve">VI. Függő, átfutó, kiegyenlítő kiadások </t>
  </si>
  <si>
    <t>Finanszírozási bevételek és kiadások egyenlege (finanszírozási többlet)  II. - V.</t>
  </si>
  <si>
    <t>Költségvetési bevételek és kiadások egyenlege (költségvetési hiány)  I. - IV.</t>
  </si>
  <si>
    <t>Függő, átfutó, kiegyenlítő műveletek egyenlege (III. - VI.)</t>
  </si>
  <si>
    <t>Felhalmozási célú költségvetési bevételek összesen</t>
  </si>
  <si>
    <t>FELHALMOZÁSI BEVÉTELEK ÖSSZESEN</t>
  </si>
  <si>
    <t>Tartalékok</t>
  </si>
  <si>
    <t>KÖLTSÉGVETÉSI KIADÁSOK ÖSSZESEN (31+32)</t>
  </si>
  <si>
    <t>KIADÁSOK ÖSSZESEN (33+36)</t>
  </si>
  <si>
    <t>Óvodapedagógusok és az óvodapedagógusok nevelő munkáját közvetlenül segítők bértámogatása</t>
  </si>
  <si>
    <t>Óvoda működtetési támogatás</t>
  </si>
  <si>
    <t>Hozzájárulás pénzbeli szociális ellátásokhoz</t>
  </si>
  <si>
    <t>Szociális és gyermekjóléti általános feladatok</t>
  </si>
  <si>
    <t>Szociális étkeztetés</t>
  </si>
  <si>
    <t>Házi segítségnyújtás</t>
  </si>
  <si>
    <t>Hajléktalanok átmeneti szállása</t>
  </si>
  <si>
    <t>Települési önkormányzatok támogatása könyvtári és közművelődési feladatokhoz</t>
  </si>
  <si>
    <t>Lakott külterülettel kapcsolatos feladatok támogatása</t>
  </si>
  <si>
    <t>Állami támogatások összesen:</t>
  </si>
  <si>
    <t>3. számú melléklet</t>
  </si>
  <si>
    <t>8. számú melléklet</t>
  </si>
  <si>
    <t xml:space="preserve">                  9. számú melléklet</t>
  </si>
  <si>
    <t>Szatmári Múzeum</t>
  </si>
  <si>
    <t xml:space="preserve">Településközpont funkcióbővítő fejlesztése </t>
  </si>
  <si>
    <t xml:space="preserve">     Településközpont funkcióbővítő fejlesztése  (ÉAOP-5.1.1/G)</t>
  </si>
  <si>
    <t>a) rendszeres szociális segély:</t>
  </si>
  <si>
    <t xml:space="preserve">     Komplex telep program kiadásai</t>
  </si>
  <si>
    <t>Komplex telep program bevételei</t>
  </si>
  <si>
    <t>12.számú melléklet</t>
  </si>
  <si>
    <t>13. számú melléklet</t>
  </si>
  <si>
    <t>Szatmári Ivóvízminőség-javító Önkorm. Társulás támogatása</t>
  </si>
  <si>
    <t>Klebelsberg Intézményfenntartó Központ részére átadandó pénzeszköz</t>
  </si>
  <si>
    <t>Önkormányzati jogalkotás</t>
  </si>
  <si>
    <t>I. KÖLTSÉGVETÉSI BEVÉTELEK ÖSSZESEN (1.+2.)</t>
  </si>
  <si>
    <t>3. Működési célú költségvetési kiadások</t>
  </si>
  <si>
    <t>4. Felhalmozási célú költségvetési kiadások</t>
  </si>
  <si>
    <t>IV. KÖLTSÉGVETÉSI KIADÁSOK ÖSSZESEN (3.+4.)</t>
  </si>
  <si>
    <t xml:space="preserve">V. FINANSZÍROZÁSI KIADÁSOK ÖSSZESEN </t>
  </si>
  <si>
    <t>2015.</t>
  </si>
  <si>
    <t>Helyi önkormányzatok működésének általános támogatása</t>
  </si>
  <si>
    <t>Helyi önkormányzatok általános működésének és ágazati feladatainak támogatása összesen:</t>
  </si>
  <si>
    <t>Helyi önkormányzatok által felhasználható központosított előirányzatok:</t>
  </si>
  <si>
    <t>2016.</t>
  </si>
  <si>
    <t>Komplex telep program</t>
  </si>
  <si>
    <t>Fogyatékos és demens személyek nappali intézményi ellátása</t>
  </si>
  <si>
    <t>(adatok főben)</t>
  </si>
  <si>
    <t>4. számú melléklet</t>
  </si>
  <si>
    <t>2014. évi terv</t>
  </si>
  <si>
    <t>2014. január 01-jei hitelállomány</t>
  </si>
  <si>
    <t>2014. december 31-ei tervezett hitelállomány</t>
  </si>
  <si>
    <t>2014. évi kamat</t>
  </si>
  <si>
    <t>Mátészalka Város Önkormányzata 2014. évi adósságszolgálatának bemutatásáról</t>
  </si>
  <si>
    <t>Mátészalka Város Önkormányzata   2014. évi felhalmozási bevételeinek</t>
  </si>
  <si>
    <t>Mátészalka Város Önkormányzata   2014. évi felhalmozási kiadásainak</t>
  </si>
  <si>
    <t>2014. évi költségvetésének önkormányzati támogatás adatairól</t>
  </si>
  <si>
    <t>Mátészalka Város Önkormányzata adósságot keletkeztető ügyleteinek részletezése 2015-2017. években</t>
  </si>
  <si>
    <t>2017.</t>
  </si>
  <si>
    <t>Önkormányzati segély</t>
  </si>
  <si>
    <t>Krízis segély</t>
  </si>
  <si>
    <t>Gyermekétkeztetés támogatása</t>
  </si>
  <si>
    <t>Települési önkormányzatok támogatása múzeális feladatokhoz</t>
  </si>
  <si>
    <t>Belterületi utak felújítása</t>
  </si>
  <si>
    <t>Tárgyi eszköz fejlesztés a Négy Évszak Óvodában (TÁMOP)</t>
  </si>
  <si>
    <t>Természettud.okt.megújít. az Esze Tamás Gimnáziumban (TÁMOP)</t>
  </si>
  <si>
    <t>Sportcsarnok felújítása</t>
  </si>
  <si>
    <t>Hosszú lejáratú hitel felvétele</t>
  </si>
  <si>
    <t xml:space="preserve">     Településközpont funkcióbőv. fejl. projekt támogatás visszafizetése</t>
  </si>
  <si>
    <t xml:space="preserve">     Természettud. okt. megújítása az Esze Tamás Gimnáziumban</t>
  </si>
  <si>
    <t xml:space="preserve">     Tárgyi eszköz fejlesztés a Négy Évszak Óvodában</t>
  </si>
  <si>
    <t xml:space="preserve">     Gépjármű beszerzés közterület felügyelők részére</t>
  </si>
  <si>
    <t xml:space="preserve">     Parkoló építés (Kölcsey út belső)</t>
  </si>
  <si>
    <t>Tárgyi eszk.fejl.a Négy Évszak Óvodában</t>
  </si>
  <si>
    <t>Természettud.okt. megújítása az Esze Tamás Gimnáziumban</t>
  </si>
  <si>
    <t>Modellkísérleti program megvalósítása Mátészalkán</t>
  </si>
  <si>
    <t>Szervezetfejlesztés Mátészalka Város Önkormányzatánál</t>
  </si>
  <si>
    <t>Gépjármű beszerzés támogatása</t>
  </si>
  <si>
    <t xml:space="preserve">     Belterületi utak felújítása</t>
  </si>
  <si>
    <t xml:space="preserve">     Közfoglalkoztatás felhalmozási kiadásai</t>
  </si>
  <si>
    <t xml:space="preserve">     Mátészalkai Kulturális Nonprofit Kft törzstőke</t>
  </si>
  <si>
    <t>7. számú melléklet</t>
  </si>
  <si>
    <t>10. számú melléklet</t>
  </si>
  <si>
    <t>Egyéb támogatások bevételei államháztartáson belülről</t>
  </si>
  <si>
    <t>Működési bevételek</t>
  </si>
  <si>
    <t>Átvett pénzeszközök</t>
  </si>
  <si>
    <t>Felhalmozási bevételek</t>
  </si>
  <si>
    <t>Maradvány igénybevétele működési célra</t>
  </si>
  <si>
    <t>Maradvány igénybevétele felhalmozási célra</t>
  </si>
  <si>
    <t>Hosszú lejáratú hitel felvétele felhalmozási célra</t>
  </si>
  <si>
    <t>Elvonások és befizetések</t>
  </si>
  <si>
    <t>Egyéb támogatások államháztartáson belülre</t>
  </si>
  <si>
    <t>Egyéb támogatások államháztartáson kívülre</t>
  </si>
  <si>
    <t>Beruházások</t>
  </si>
  <si>
    <t>Felújítások</t>
  </si>
  <si>
    <t>Irányítószervi támogatás</t>
  </si>
  <si>
    <t>Önkormányzat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</si>
  <si>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</si>
  <si>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</si>
  <si>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</si>
  <si>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</si>
  <si>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Hitel felvétel</t>
  </si>
  <si>
    <t>Maradvány igénybevétele</t>
  </si>
  <si>
    <t>Iranyítószervi támogatás</t>
  </si>
  <si>
    <t>Munkaadókat terhelő járulékok és szociális hozzájárulási adó</t>
  </si>
  <si>
    <t>Ellátottak pénzbeli juttatásai</t>
  </si>
  <si>
    <t>Egyéb működési célú kiadások</t>
  </si>
  <si>
    <t>Egyéb felhalmozási célú kiadások</t>
  </si>
  <si>
    <t>Finanszírozási kiadások</t>
  </si>
  <si>
    <t>Önkormányzatok támogatásai</t>
  </si>
  <si>
    <t>Felhalmozási bevételek összesen</t>
  </si>
  <si>
    <t>Egyéb támogatások bevételei államháztartáson belülről összesen</t>
  </si>
  <si>
    <t>Átvett pénzeszközök összesen</t>
  </si>
  <si>
    <t>Finanszírozási bevételek összesen</t>
  </si>
  <si>
    <t>Támogatások államháztartáson kívülre</t>
  </si>
  <si>
    <t>Támogatások államháztartáson belülre</t>
  </si>
  <si>
    <t>Msz-i Kult. Nonprofit KFT. közművelődési támogatása</t>
  </si>
  <si>
    <t>Szatm. Egy. Szoc. és Eü-i Alapell. Intézményi Társ. működési tám.</t>
  </si>
  <si>
    <t xml:space="preserve">     Intézményi kiadások</t>
  </si>
  <si>
    <t xml:space="preserve">     Beruházások összesen</t>
  </si>
  <si>
    <t xml:space="preserve">     Felújítások összesen</t>
  </si>
  <si>
    <t xml:space="preserve">     Egyéb támogatások államháztartáson belülre összesen</t>
  </si>
  <si>
    <t xml:space="preserve">     Egyéb támogatások államháztartáson kívülre összesen</t>
  </si>
  <si>
    <t xml:space="preserve">     Felhalmozási célú költségvetési kiadások összesen</t>
  </si>
  <si>
    <t xml:space="preserve">     Hosszú lejáratú hitel törlesztése</t>
  </si>
  <si>
    <t xml:space="preserve">     FELHALMOZÁSI KIADÁSOK ÖSSZESEN</t>
  </si>
  <si>
    <t>Önkormányzati vagyon és az önkormányzatot megillető vagyoni értékű jog értékesítéséből és hasznosításából származó bevétel</t>
  </si>
  <si>
    <t>Osztalékok, koncessziós díjak, hozambevételek</t>
  </si>
  <si>
    <t>Bírság-, pótlék- és díjbevétel</t>
  </si>
  <si>
    <t>Működési célú költségvetési bevételek összesen (1.+2.+3.+4.+5)</t>
  </si>
  <si>
    <t>Felhalmozási célú költségvetési bevételek össszesen (6.+7.+8.+9)</t>
  </si>
  <si>
    <t>KÖLTSÉGVETÉSI BEVÉTELEK ÖSSZESEN (10+ 11)</t>
  </si>
  <si>
    <t>FINANSZÍROZÁSI BEVÉTELEK (13+14+15+16)</t>
  </si>
  <si>
    <t>BEVÉTELEK ÖSSZESEN (12+17)</t>
  </si>
  <si>
    <t>Működési célú költségvetési kiadások összesen (19.+20.+21.+22.+23.+24.+25.+26.)</t>
  </si>
  <si>
    <t>Felhalmozási kiadások össszesen (27.+28.+29.+30)</t>
  </si>
  <si>
    <t>Nyújtott kölcsönök visszatérülése</t>
  </si>
  <si>
    <t>Jegyzői hatáskörű juttatások (Polgármesteri Hivatal költségvetésében)</t>
  </si>
  <si>
    <t>Polgármesteri hatáskörű juttatások (Önkormányzat költségvetésében)</t>
  </si>
  <si>
    <t>Ellátottak pénzbeli juttatásai összesen:</t>
  </si>
  <si>
    <t>Helyi adóból származó bevétel</t>
  </si>
  <si>
    <t>Tárgyi eszköz és az immateriális jószág, részvény, részesedés, vállalat értékesítéséből vagy privatizációból származó bevétel</t>
  </si>
  <si>
    <t xml:space="preserve">  -ebből Szatmár Alapfokú Művészeti Iskola</t>
  </si>
  <si>
    <t xml:space="preserve">  -ebből Képes Géza Általános Iskola</t>
  </si>
  <si>
    <t xml:space="preserve">  -ebből Móricz Zsigmond Általános Iskola</t>
  </si>
  <si>
    <t>Szabadfelhasználású hitel (ERSTE Bank)</t>
  </si>
  <si>
    <t>Rövid lejáratú hitelek összesen:</t>
  </si>
  <si>
    <t>Hosszú lejáratú hitelek összesen:</t>
  </si>
  <si>
    <t>Fejlesztési célú hitel</t>
  </si>
  <si>
    <t>Hosszú lejáratú fejlesztési hitel</t>
  </si>
  <si>
    <t xml:space="preserve">Helyiségek, eszközök hasznosításából származó bevételből nyújtott kedvezmény, mentesség összege </t>
  </si>
  <si>
    <t>22/2001. (XII.22.) Ök. számú rendelet 15/B. §. (3) a.) pontja alapján</t>
  </si>
  <si>
    <t>22/2001. (XII.22.) Ök. számú rendelet 15/B. §. (3) b.) pontja alapján</t>
  </si>
  <si>
    <t xml:space="preserve">     Szervezetfejlesztés Mátészalka Város Önkormányzatánál projekt</t>
  </si>
  <si>
    <t>2014-ban várható költségek</t>
  </si>
  <si>
    <t>2010-2014</t>
  </si>
  <si>
    <t xml:space="preserve">Belterületi bel- és csapadékvízelvezető rendszerfejlesztés  </t>
  </si>
  <si>
    <t>2013-2014</t>
  </si>
  <si>
    <t xml:space="preserve">ÉAOP-5.1.2/D3-12-2012-0001. </t>
  </si>
  <si>
    <t xml:space="preserve">A természettudományos oktatás módszertanának és eszközrendszerének megújítása a mátészalkai Esze Tamás Gimnáziumban </t>
  </si>
  <si>
    <t xml:space="preserve">TÁMOP-3.1.3-11/2/2012-0034 </t>
  </si>
  <si>
    <t>TÁMOP-5.4.9-11/1-2012-0041</t>
  </si>
  <si>
    <t>6.</t>
  </si>
  <si>
    <t>ÁROP-1.A.5-2013-0098</t>
  </si>
  <si>
    <t>7.</t>
  </si>
  <si>
    <t>Mátészalkai belterületi utak felújítása</t>
  </si>
  <si>
    <t>8.</t>
  </si>
  <si>
    <t>Komplex-telep program a mátészalkai Cinevégen</t>
  </si>
  <si>
    <t>2013-2015</t>
  </si>
  <si>
    <t>TÁMOP-5.3.6-11/1-2012-0088</t>
  </si>
  <si>
    <t>1991. évi LXXXII. tv.5.§. d.) pontja alapján</t>
  </si>
  <si>
    <t>Egyéb támogatások bevételei államháztartáson belülről (működési célra)</t>
  </si>
  <si>
    <t>Egyéb támogatások bevételei államháztartáson belülről (felhalmozási célra)</t>
  </si>
  <si>
    <t>Átvett pénzeszközök (működési célra)</t>
  </si>
  <si>
    <t>Átvett pénzeszközök (felhalmozási célra)</t>
  </si>
  <si>
    <t>Egyéb támogatások államháztartáson belülre (működési célra)</t>
  </si>
  <si>
    <t>Egyéb támogatások államháztartáson kívülre (felhalmozási célra)</t>
  </si>
  <si>
    <t>Egyéb támogatások államháztartáson kívülre (működési célra)</t>
  </si>
  <si>
    <t>Egyéb támogatások államháztartáson belülre (felhalmozási célra)</t>
  </si>
  <si>
    <t>ÉAOP-3.1.2/A-11-2012-0036</t>
  </si>
  <si>
    <t>Mátészalka Város Önkormányzata 2014. évben Európai Uniós támogatással megvalósuló programjairól</t>
  </si>
  <si>
    <t>Önkormányzatok támogatásai (működési célra)</t>
  </si>
  <si>
    <t>Önkormányzatok támogatásai (felhalmozási célra)</t>
  </si>
  <si>
    <t xml:space="preserve">     Belterületi bel- és csapadékvíz elvezető rendszer fejlesztése </t>
  </si>
  <si>
    <t>Tárgyi eszközfejlesztés a mátészalkai Négy Évszak Óvodában</t>
  </si>
  <si>
    <t xml:space="preserve">TÁMOP-3.1.11-12/2-2012-0031 </t>
  </si>
  <si>
    <t xml:space="preserve">Belterületi bel - és csapadékvíz elvezető rendszer fejlesztése </t>
  </si>
  <si>
    <t>Működési célú hitel (CIB Bank)</t>
  </si>
  <si>
    <t>Beruházások fordított ÁFA befizetése</t>
  </si>
  <si>
    <t>2014. évi előirányzat</t>
  </si>
  <si>
    <t>a 2/2014. (II.24.) önkormányzati rendelethez</t>
  </si>
  <si>
    <t>2014.évi előirányzat</t>
  </si>
  <si>
    <t>a 2/2014. (II.24.) önkormányzat rendelethez</t>
  </si>
  <si>
    <t>Mátészalka Város Önkormányzat 2014. évi állami támogatásáról</t>
  </si>
  <si>
    <t>a 2/2014 (II.24.) önkormányzati rendelethez</t>
  </si>
  <si>
    <t>Mátészalka Város Önkormányzatának  2014. évre egyéb (intézményi ellátáshoz nem kötődő)</t>
  </si>
  <si>
    <t xml:space="preserve">    a 2/2014. (II.24.) önkormányzati rendelethez</t>
  </si>
  <si>
    <t>az önkormányzat által 2014. évi közvetett támogatásokról</t>
  </si>
  <si>
    <t>Zenebarátok Kórusáért Egyesület támogatása</t>
  </si>
  <si>
    <t>Óvodáztatási támogatás</t>
  </si>
  <si>
    <t>Mátészalka Város Önkormányzat 2014. évi költségvetésének összevont mérlege *</t>
  </si>
  <si>
    <t>Mátészalka Város Önkormányzat 2014. évi bevételi előirányzatairól*</t>
  </si>
  <si>
    <t>előirányzatairól*</t>
  </si>
  <si>
    <t>Mátészalka Város Önkormányzata 2014. évi  kiadási előirányzatairól*</t>
  </si>
  <si>
    <t>Mátészalka Város Önkormányzata 2014. évi működési kiadásainak előirányzatairól*</t>
  </si>
  <si>
    <t>célfeladatot segítő előirányzatairól*</t>
  </si>
  <si>
    <t>Mátészalka Város Önkormányzat  2014. évi ellátottak pénzbeli juttatásairól*</t>
  </si>
  <si>
    <t>Mátészalka Város Önkormányzat 2014. évi létszám-előirányzatairól*</t>
  </si>
  <si>
    <t>2014. évi előirányzat-felhasználási ütemterve*</t>
  </si>
  <si>
    <t>5. számú melléklet</t>
  </si>
  <si>
    <t>* (12) módosította a 9/2014.(VIII.14.), és a 16/2014.(XII.5.) önkormányzati rendelet. Hatályba lépett: 2014. december 5. napján</t>
  </si>
  <si>
    <t xml:space="preserve">     Nyírségvíz Zrt-ben törzsrészvény vásárlása</t>
  </si>
  <si>
    <t xml:space="preserve">     Városi Könyvtár elektromos és villámvéd.berendezéseinek felújítása</t>
  </si>
  <si>
    <t xml:space="preserve">     Gépészeti Szakközépiskola konyhaépület tetőszigetelése</t>
  </si>
  <si>
    <t xml:space="preserve">     Lakossági panelprogram támogatása</t>
  </si>
  <si>
    <t>Rendszeres gyermekvédelmi kedvezményben részesülők természetbeni ellátása</t>
  </si>
  <si>
    <t>BM Önerő Alap támogatás - Városközpont funkcióbővítő fejlesztése</t>
  </si>
  <si>
    <t>Közművelődési érdekeltségnövelő támogatás</t>
  </si>
  <si>
    <t>Könyvtári érdekeltségnövelő támogatás</t>
  </si>
  <si>
    <t>Felhalmozási célú költségvetési támogatások összesen</t>
  </si>
  <si>
    <t>* (4) módosította a 9/2014.(VIII.14.) a 16/2014.(XII.5.) és a 4/2015.(II.26.) önkormányzati rendelet. Hatályba lépett: 2015. február 26. napján</t>
  </si>
  <si>
    <t>* (5) módosította a 9/2014.(VIII.14.),a 16/2014.(XII.5.) és a 4/2015.(II.26.) önkormányzati rendelet. Hatályba lépett: 2015. február 26. napján</t>
  </si>
  <si>
    <t>Intézményi bevételek</t>
  </si>
  <si>
    <t>Zsinagógában elhelyezett emlékfal helyreállításának tám.</t>
  </si>
  <si>
    <t>* (6) módosította a 9/2014.(VIII.14.), a 16/2014.(XII.5.) és a 4/2015.(II.26.) önkormányzati rendelet. Hatályba lépett: 2015. február 26. napján</t>
  </si>
  <si>
    <t>* (7) módosította a 9/2014.(VIII.14.), a 16/2014.(XII.5.) és a 4/2015.(II.26) önkormányzati rendelet. Hatályba lépett: 2015. február 26. napján</t>
  </si>
  <si>
    <t>* (8) módosította a 9/2014.(VIII.14.), a 16/2014.(XII.5.) és a 4/2015.(II.26.) önkormányzati rendelet. Hatályba lépett: 2015. február 26. napján</t>
  </si>
  <si>
    <t>* (9) módosította a 9/2014.(VIII.14.), a 16/2014.(XII.5.) és a 4/2015.(II.26.) önkormányzati rendelet. Hatályba lépett: 2015. február 26. napján</t>
  </si>
  <si>
    <t xml:space="preserve">     Szalkay László tér rekonstrukciója</t>
  </si>
  <si>
    <t xml:space="preserve">     Ipari út fejlesztése</t>
  </si>
  <si>
    <t xml:space="preserve">     Zsinagógában elhelyezett emlékfal helyreállításának támogatása</t>
  </si>
  <si>
    <t>Építési beruházások dologi kiadásai</t>
  </si>
  <si>
    <t>* (11) módosította a 9/2014.(VIII.14.), a 16/2014.(XII.5.) és a 4/2015.(II.26.) önkormányzati rendelet. Hatályba lépett: 2015. február 26. napján</t>
  </si>
  <si>
    <t>Szatmári Többcélú Kistérségi Társulás tám.</t>
  </si>
  <si>
    <t>* (10) módosította a 9/2014.(VIII.14.), a 16/2014.(XII.5.) és a 4/2015.(II.26.)önkormányzati rendelet. Hatályba lépett: 2015. február 26. napján</t>
  </si>
  <si>
    <t>* (13) módosította a 9/2014.(VIII.14.), a 16/2014.(XII.5.) és a 4/2015.(II.26.) önkormányzati rendelet. Hatályba lépett: 2015. február 26. napján</t>
  </si>
</sst>
</file>

<file path=xl/styles.xml><?xml version="1.0" encoding="utf-8"?>
<styleSheet xmlns="http://schemas.openxmlformats.org/spreadsheetml/2006/main">
  <numFmts count="7">
    <numFmt numFmtId="172" formatCode="#\ ###\ ##0"/>
    <numFmt numFmtId="175" formatCode="###\ ###\ ##0"/>
    <numFmt numFmtId="179" formatCode="##,###,###"/>
    <numFmt numFmtId="180" formatCode=".\ \ #;0000000000000000000000000000000000000000000000000000000000000000000000000000000000000000000000000000000000000000000000000000000000000000000000000000000000000000000000000000000000000000000000000000000000000000000000000000000000000000000000000000"/>
    <numFmt numFmtId="182" formatCode="###,###,###"/>
    <numFmt numFmtId="183" formatCode="0,###,###,###.0"/>
    <numFmt numFmtId="184" formatCode="###,###,###.0"/>
  </numFmts>
  <fonts count="59">
    <font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sz val="11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charset val="238"/>
    </font>
    <font>
      <b/>
      <sz val="11"/>
      <name val="Times New Roman CE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Arial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sz val="12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  <font>
      <sz val="13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1">
    <xf numFmtId="0" fontId="0" fillId="0" borderId="0" xfId="0"/>
    <xf numFmtId="175" fontId="18" fillId="0" borderId="0" xfId="0" applyNumberFormat="1" applyFont="1" applyBorder="1" applyAlignment="1">
      <alignment horizontal="right" vertical="center"/>
    </xf>
    <xf numFmtId="175" fontId="18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7" fillId="0" borderId="0" xfId="0" applyFont="1"/>
    <xf numFmtId="172" fontId="32" fillId="0" borderId="0" xfId="0" applyNumberFormat="1" applyFont="1"/>
    <xf numFmtId="172" fontId="33" fillId="0" borderId="0" xfId="0" applyNumberFormat="1" applyFont="1"/>
    <xf numFmtId="172" fontId="34" fillId="0" borderId="0" xfId="0" applyNumberFormat="1" applyFont="1"/>
    <xf numFmtId="3" fontId="9" fillId="0" borderId="1" xfId="0" applyNumberFormat="1" applyFont="1" applyBorder="1"/>
    <xf numFmtId="0" fontId="27" fillId="0" borderId="2" xfId="0" applyFont="1" applyBorder="1" applyAlignment="1">
      <alignment vertical="center"/>
    </xf>
    <xf numFmtId="0" fontId="27" fillId="0" borderId="3" xfId="0" quotePrefix="1" applyFont="1" applyBorder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/>
    <xf numFmtId="0" fontId="27" fillId="0" borderId="13" xfId="0" applyFont="1" applyBorder="1"/>
    <xf numFmtId="0" fontId="27" fillId="0" borderId="14" xfId="0" applyFont="1" applyBorder="1"/>
    <xf numFmtId="0" fontId="27" fillId="0" borderId="15" xfId="0" applyFont="1" applyBorder="1" applyAlignment="1">
      <alignment vertical="center"/>
    </xf>
    <xf numFmtId="172" fontId="14" fillId="0" borderId="0" xfId="0" applyNumberFormat="1" applyFont="1"/>
    <xf numFmtId="0" fontId="0" fillId="0" borderId="0" xfId="0" applyAlignment="1">
      <alignment vertical="center"/>
    </xf>
    <xf numFmtId="172" fontId="32" fillId="0" borderId="16" xfId="0" applyNumberFormat="1" applyFont="1" applyBorder="1"/>
    <xf numFmtId="172" fontId="33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/>
    <xf numFmtId="0" fontId="29" fillId="0" borderId="0" xfId="0" applyFont="1" applyAlignment="1"/>
    <xf numFmtId="182" fontId="9" fillId="0" borderId="17" xfId="0" applyNumberFormat="1" applyFont="1" applyBorder="1" applyAlignment="1">
      <alignment vertical="center"/>
    </xf>
    <xf numFmtId="182" fontId="27" fillId="0" borderId="18" xfId="0" applyNumberFormat="1" applyFont="1" applyBorder="1" applyAlignment="1">
      <alignment vertical="center"/>
    </xf>
    <xf numFmtId="182" fontId="9" fillId="0" borderId="8" xfId="0" applyNumberFormat="1" applyFont="1" applyBorder="1" applyAlignment="1">
      <alignment vertical="center"/>
    </xf>
    <xf numFmtId="182" fontId="9" fillId="0" borderId="19" xfId="0" applyNumberFormat="1" applyFont="1" applyBorder="1" applyAlignment="1">
      <alignment vertical="center"/>
    </xf>
    <xf numFmtId="182" fontId="27" fillId="0" borderId="18" xfId="0" applyNumberFormat="1" applyFont="1" applyBorder="1"/>
    <xf numFmtId="18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2" fontId="8" fillId="0" borderId="0" xfId="0" applyNumberFormat="1" applyFont="1" applyAlignment="1">
      <alignment vertical="center"/>
    </xf>
    <xf numFmtId="3" fontId="27" fillId="0" borderId="18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0" fontId="27" fillId="0" borderId="2" xfId="0" quotePrefix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79" fontId="24" fillId="0" borderId="0" xfId="0" applyNumberFormat="1" applyFont="1" applyAlignment="1">
      <alignment vertical="center"/>
    </xf>
    <xf numFmtId="172" fontId="7" fillId="0" borderId="16" xfId="0" applyNumberFormat="1" applyFont="1" applyBorder="1" applyAlignment="1">
      <alignment vertical="center" wrapText="1"/>
    </xf>
    <xf numFmtId="17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9" fontId="25" fillId="0" borderId="16" xfId="0" applyNumberFormat="1" applyFont="1" applyBorder="1" applyAlignment="1">
      <alignment horizontal="right" vertical="center"/>
    </xf>
    <xf numFmtId="179" fontId="25" fillId="0" borderId="23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vertical="center"/>
    </xf>
    <xf numFmtId="179" fontId="28" fillId="0" borderId="14" xfId="0" applyNumberFormat="1" applyFont="1" applyBorder="1" applyAlignment="1">
      <alignment horizontal="right" vertical="center"/>
    </xf>
    <xf numFmtId="179" fontId="28" fillId="0" borderId="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9" fontId="31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2" fontId="11" fillId="0" borderId="24" xfId="0" applyNumberFormat="1" applyFont="1" applyBorder="1" applyAlignment="1">
      <alignment vertical="center"/>
    </xf>
    <xf numFmtId="172" fontId="19" fillId="0" borderId="18" xfId="0" applyNumberFormat="1" applyFont="1" applyBorder="1" applyAlignment="1">
      <alignment vertical="center"/>
    </xf>
    <xf numFmtId="172" fontId="20" fillId="0" borderId="8" xfId="0" applyNumberFormat="1" applyFont="1" applyBorder="1" applyAlignment="1">
      <alignment vertical="center"/>
    </xf>
    <xf numFmtId="179" fontId="14" fillId="0" borderId="2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27" fillId="0" borderId="2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/>
    <xf numFmtId="0" fontId="17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0" xfId="0" applyBorder="1"/>
    <xf numFmtId="3" fontId="27" fillId="0" borderId="17" xfId="0" applyNumberFormat="1" applyFont="1" applyBorder="1"/>
    <xf numFmtId="3" fontId="27" fillId="0" borderId="18" xfId="0" applyNumberFormat="1" applyFont="1" applyBorder="1"/>
    <xf numFmtId="3" fontId="27" fillId="0" borderId="21" xfId="0" applyNumberFormat="1" applyFont="1" applyBorder="1"/>
    <xf numFmtId="3" fontId="9" fillId="0" borderId="8" xfId="0" applyNumberFormat="1" applyFont="1" applyBorder="1"/>
    <xf numFmtId="3" fontId="27" fillId="0" borderId="4" xfId="0" applyNumberFormat="1" applyFont="1" applyBorder="1"/>
    <xf numFmtId="3" fontId="27" fillId="0" borderId="6" xfId="0" applyNumberFormat="1" applyFont="1" applyBorder="1"/>
    <xf numFmtId="3" fontId="27" fillId="0" borderId="3" xfId="0" applyNumberFormat="1" applyFont="1" applyBorder="1"/>
    <xf numFmtId="3" fontId="27" fillId="0" borderId="9" xfId="0" applyNumberFormat="1" applyFont="1" applyBorder="1"/>
    <xf numFmtId="3" fontId="9" fillId="0" borderId="31" xfId="0" applyNumberFormat="1" applyFont="1" applyBorder="1"/>
    <xf numFmtId="172" fontId="7" fillId="0" borderId="15" xfId="0" applyNumberFormat="1" applyFont="1" applyBorder="1" applyAlignment="1">
      <alignment vertical="center" wrapText="1"/>
    </xf>
    <xf numFmtId="179" fontId="25" fillId="0" borderId="15" xfId="0" applyNumberFormat="1" applyFont="1" applyBorder="1" applyAlignment="1">
      <alignment horizontal="right" vertical="center"/>
    </xf>
    <xf numFmtId="179" fontId="25" fillId="0" borderId="32" xfId="0" applyNumberFormat="1" applyFont="1" applyBorder="1" applyAlignment="1">
      <alignment horizontal="right" vertical="center" wrapText="1"/>
    </xf>
    <xf numFmtId="0" fontId="28" fillId="0" borderId="24" xfId="0" applyFont="1" applyBorder="1" applyAlignment="1">
      <alignment vertical="center"/>
    </xf>
    <xf numFmtId="172" fontId="36" fillId="0" borderId="16" xfId="0" applyNumberFormat="1" applyFont="1" applyBorder="1" applyAlignment="1">
      <alignment vertical="center" wrapText="1"/>
    </xf>
    <xf numFmtId="179" fontId="28" fillId="0" borderId="16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 wrapText="1"/>
    </xf>
    <xf numFmtId="179" fontId="28" fillId="0" borderId="23" xfId="0" applyNumberFormat="1" applyFont="1" applyBorder="1" applyAlignment="1">
      <alignment horizontal="right" vertical="center" wrapText="1"/>
    </xf>
    <xf numFmtId="179" fontId="28" fillId="0" borderId="24" xfId="0" applyNumberFormat="1" applyFont="1" applyBorder="1" applyAlignment="1">
      <alignment horizontal="right" vertical="center"/>
    </xf>
    <xf numFmtId="179" fontId="28" fillId="0" borderId="17" xfId="0" applyNumberFormat="1" applyFont="1" applyBorder="1" applyAlignment="1">
      <alignment horizontal="right" vertical="center" wrapText="1"/>
    </xf>
    <xf numFmtId="179" fontId="28" fillId="0" borderId="33" xfId="0" applyNumberFormat="1" applyFont="1" applyBorder="1" applyAlignment="1">
      <alignment horizontal="right" vertical="center" wrapText="1"/>
    </xf>
    <xf numFmtId="179" fontId="30" fillId="0" borderId="0" xfId="0" applyNumberFormat="1" applyFont="1" applyAlignment="1">
      <alignment vertical="center"/>
    </xf>
    <xf numFmtId="179" fontId="28" fillId="0" borderId="18" xfId="0" applyNumberFormat="1" applyFont="1" applyBorder="1" applyAlignment="1">
      <alignment horizontal="right" vertical="center"/>
    </xf>
    <xf numFmtId="179" fontId="28" fillId="0" borderId="17" xfId="0" applyNumberFormat="1" applyFont="1" applyBorder="1" applyAlignment="1">
      <alignment horizontal="right" vertical="center"/>
    </xf>
    <xf numFmtId="179" fontId="25" fillId="0" borderId="18" xfId="0" applyNumberFormat="1" applyFont="1" applyBorder="1" applyAlignment="1">
      <alignment horizontal="right" vertical="center"/>
    </xf>
    <xf numFmtId="179" fontId="25" fillId="0" borderId="20" xfId="0" applyNumberFormat="1" applyFont="1" applyBorder="1" applyAlignment="1">
      <alignment horizontal="right" vertical="center"/>
    </xf>
    <xf numFmtId="172" fontId="32" fillId="0" borderId="0" xfId="0" applyNumberFormat="1" applyFont="1" applyBorder="1"/>
    <xf numFmtId="172" fontId="32" fillId="0" borderId="34" xfId="0" applyNumberFormat="1" applyFont="1" applyBorder="1"/>
    <xf numFmtId="3" fontId="27" fillId="0" borderId="5" xfId="0" applyNumberFormat="1" applyFont="1" applyBorder="1"/>
    <xf numFmtId="3" fontId="27" fillId="0" borderId="35" xfId="0" applyNumberFormat="1" applyFont="1" applyBorder="1"/>
    <xf numFmtId="3" fontId="9" fillId="0" borderId="36" xfId="0" applyNumberFormat="1" applyFont="1" applyBorder="1"/>
    <xf numFmtId="172" fontId="32" fillId="0" borderId="0" xfId="0" applyNumberFormat="1" applyFont="1" applyAlignment="1">
      <alignment wrapText="1"/>
    </xf>
    <xf numFmtId="172" fontId="33" fillId="0" borderId="0" xfId="0" applyNumberFormat="1" applyFont="1" applyAlignment="1">
      <alignment horizontal="center" wrapText="1"/>
    </xf>
    <xf numFmtId="172" fontId="33" fillId="0" borderId="14" xfId="0" applyNumberFormat="1" applyFont="1" applyBorder="1" applyAlignment="1">
      <alignment horizontal="center" vertical="center" wrapText="1"/>
    </xf>
    <xf numFmtId="172" fontId="32" fillId="0" borderId="16" xfId="0" applyNumberFormat="1" applyFont="1" applyBorder="1" applyAlignment="1">
      <alignment wrapText="1"/>
    </xf>
    <xf numFmtId="3" fontId="33" fillId="0" borderId="37" xfId="0" applyNumberFormat="1" applyFont="1" applyBorder="1"/>
    <xf numFmtId="172" fontId="32" fillId="0" borderId="16" xfId="0" applyNumberFormat="1" applyFont="1" applyBorder="1" applyAlignment="1"/>
    <xf numFmtId="172" fontId="32" fillId="0" borderId="38" xfId="0" applyNumberFormat="1" applyFont="1" applyBorder="1"/>
    <xf numFmtId="172" fontId="14" fillId="0" borderId="19" xfId="0" applyNumberFormat="1" applyFont="1" applyBorder="1"/>
    <xf numFmtId="172" fontId="14" fillId="0" borderId="18" xfId="0" applyNumberFormat="1" applyFont="1" applyBorder="1" applyAlignment="1">
      <alignment wrapText="1"/>
    </xf>
    <xf numFmtId="172" fontId="33" fillId="0" borderId="8" xfId="0" applyNumberFormat="1" applyFont="1" applyBorder="1" applyAlignment="1">
      <alignment horizontal="center" vertical="center" wrapText="1"/>
    </xf>
    <xf numFmtId="172" fontId="15" fillId="0" borderId="26" xfId="0" applyNumberFormat="1" applyFont="1" applyBorder="1" applyAlignment="1">
      <alignment vertical="center"/>
    </xf>
    <xf numFmtId="172" fontId="15" fillId="0" borderId="39" xfId="0" applyNumberFormat="1" applyFont="1" applyBorder="1" applyAlignment="1">
      <alignment vertical="center"/>
    </xf>
    <xf numFmtId="172" fontId="15" fillId="0" borderId="2" xfId="0" applyNumberFormat="1" applyFont="1" applyBorder="1" applyAlignment="1">
      <alignment vertical="center"/>
    </xf>
    <xf numFmtId="172" fontId="11" fillId="0" borderId="13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72" fontId="11" fillId="0" borderId="30" xfId="0" applyNumberFormat="1" applyFont="1" applyBorder="1" applyAlignment="1">
      <alignment vertical="center"/>
    </xf>
    <xf numFmtId="172" fontId="11" fillId="0" borderId="39" xfId="0" applyNumberFormat="1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172" fontId="37" fillId="0" borderId="1" xfId="0" applyNumberFormat="1" applyFont="1" applyBorder="1" applyAlignment="1">
      <alignment vertical="center"/>
    </xf>
    <xf numFmtId="172" fontId="37" fillId="0" borderId="0" xfId="0" applyNumberFormat="1" applyFont="1" applyAlignment="1">
      <alignment vertical="center"/>
    </xf>
    <xf numFmtId="172" fontId="37" fillId="0" borderId="10" xfId="0" applyNumberFormat="1" applyFont="1" applyBorder="1" applyAlignment="1">
      <alignment vertical="center" wrapText="1"/>
    </xf>
    <xf numFmtId="172" fontId="37" fillId="0" borderId="1" xfId="0" applyNumberFormat="1" applyFont="1" applyBorder="1" applyAlignment="1">
      <alignment vertical="center" wrapText="1"/>
    </xf>
    <xf numFmtId="0" fontId="32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5" fillId="0" borderId="0" xfId="0" applyFont="1" applyAlignment="1"/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184" fontId="11" fillId="0" borderId="42" xfId="0" applyNumberFormat="1" applyFont="1" applyBorder="1"/>
    <xf numFmtId="184" fontId="11" fillId="0" borderId="17" xfId="0" applyNumberFormat="1" applyFont="1" applyBorder="1"/>
    <xf numFmtId="184" fontId="11" fillId="0" borderId="19" xfId="0" applyNumberFormat="1" applyFont="1" applyBorder="1"/>
    <xf numFmtId="184" fontId="11" fillId="0" borderId="18" xfId="0" applyNumberFormat="1" applyFont="1" applyBorder="1"/>
    <xf numFmtId="184" fontId="11" fillId="0" borderId="27" xfId="0" applyNumberFormat="1" applyFont="1" applyBorder="1"/>
    <xf numFmtId="184" fontId="11" fillId="0" borderId="3" xfId="0" applyNumberFormat="1" applyFont="1" applyBorder="1"/>
    <xf numFmtId="184" fontId="11" fillId="0" borderId="28" xfId="0" applyNumberFormat="1" applyFont="1" applyBorder="1"/>
    <xf numFmtId="0" fontId="33" fillId="0" borderId="14" xfId="0" applyFont="1" applyBorder="1"/>
    <xf numFmtId="184" fontId="8" fillId="0" borderId="10" xfId="0" applyNumberFormat="1" applyFont="1" applyBorder="1" applyAlignment="1">
      <alignment horizontal="right"/>
    </xf>
    <xf numFmtId="184" fontId="8" fillId="0" borderId="1" xfId="0" applyNumberFormat="1" applyFont="1" applyBorder="1" applyAlignment="1">
      <alignment horizontal="right"/>
    </xf>
    <xf numFmtId="184" fontId="8" fillId="0" borderId="37" xfId="0" applyNumberFormat="1" applyFont="1" applyBorder="1" applyAlignment="1">
      <alignment horizontal="right"/>
    </xf>
    <xf numFmtId="184" fontId="8" fillId="0" borderId="8" xfId="0" applyNumberFormat="1" applyFont="1" applyBorder="1" applyAlignment="1">
      <alignment horizontal="right"/>
    </xf>
    <xf numFmtId="0" fontId="32" fillId="0" borderId="24" xfId="0" applyFont="1" applyBorder="1"/>
    <xf numFmtId="184" fontId="11" fillId="0" borderId="13" xfId="0" applyNumberFormat="1" applyFont="1" applyBorder="1"/>
    <xf numFmtId="184" fontId="11" fillId="0" borderId="4" xfId="0" applyNumberFormat="1" applyFont="1" applyBorder="1"/>
    <xf numFmtId="184" fontId="42" fillId="0" borderId="30" xfId="0" applyNumberFormat="1" applyFont="1" applyBorder="1"/>
    <xf numFmtId="184" fontId="11" fillId="0" borderId="30" xfId="0" applyNumberFormat="1" applyFont="1" applyBorder="1"/>
    <xf numFmtId="0" fontId="32" fillId="0" borderId="38" xfId="0" applyFont="1" applyBorder="1"/>
    <xf numFmtId="184" fontId="42" fillId="0" borderId="28" xfId="0" applyNumberFormat="1" applyFont="1" applyBorder="1"/>
    <xf numFmtId="184" fontId="15" fillId="0" borderId="27" xfId="0" applyNumberFormat="1" applyFont="1" applyBorder="1"/>
    <xf numFmtId="184" fontId="15" fillId="0" borderId="3" xfId="0" applyNumberFormat="1" applyFont="1" applyBorder="1"/>
    <xf numFmtId="184" fontId="15" fillId="0" borderId="28" xfId="0" applyNumberFormat="1" applyFont="1" applyBorder="1"/>
    <xf numFmtId="184" fontId="11" fillId="0" borderId="21" xfId="0" applyNumberFormat="1" applyFont="1" applyBorder="1"/>
    <xf numFmtId="184" fontId="8" fillId="0" borderId="10" xfId="0" applyNumberFormat="1" applyFont="1" applyBorder="1"/>
    <xf numFmtId="184" fontId="8" fillId="0" borderId="1" xfId="0" applyNumberFormat="1" applyFont="1" applyBorder="1"/>
    <xf numFmtId="184" fontId="8" fillId="0" borderId="37" xfId="0" applyNumberFormat="1" applyFont="1" applyBorder="1"/>
    <xf numFmtId="184" fontId="8" fillId="0" borderId="8" xfId="0" applyNumberFormat="1" applyFont="1" applyBorder="1"/>
    <xf numFmtId="0" fontId="38" fillId="0" borderId="0" xfId="0" applyFont="1"/>
    <xf numFmtId="0" fontId="33" fillId="0" borderId="0" xfId="0" applyFont="1"/>
    <xf numFmtId="184" fontId="11" fillId="0" borderId="5" xfId="0" applyNumberFormat="1" applyFont="1" applyBorder="1"/>
    <xf numFmtId="184" fontId="11" fillId="0" borderId="6" xfId="0" applyNumberFormat="1" applyFont="1" applyBorder="1"/>
    <xf numFmtId="0" fontId="32" fillId="0" borderId="34" xfId="0" applyFont="1" applyBorder="1"/>
    <xf numFmtId="184" fontId="11" fillId="0" borderId="11" xfId="0" applyNumberFormat="1" applyFont="1" applyBorder="1"/>
    <xf numFmtId="184" fontId="11" fillId="0" borderId="2" xfId="0" applyNumberFormat="1" applyFont="1" applyBorder="1"/>
    <xf numFmtId="184" fontId="11" fillId="0" borderId="43" xfId="0" applyNumberFormat="1" applyFont="1" applyBorder="1"/>
    <xf numFmtId="184" fontId="11" fillId="0" borderId="44" xfId="0" applyNumberFormat="1" applyFont="1" applyBorder="1"/>
    <xf numFmtId="0" fontId="32" fillId="0" borderId="16" xfId="0" applyFont="1" applyBorder="1"/>
    <xf numFmtId="184" fontId="11" fillId="0" borderId="26" xfId="0" applyNumberFormat="1" applyFont="1" applyBorder="1"/>
    <xf numFmtId="184" fontId="11" fillId="0" borderId="39" xfId="0" applyNumberFormat="1" applyFont="1" applyBorder="1"/>
    <xf numFmtId="184" fontId="11" fillId="0" borderId="25" xfId="0" applyNumberFormat="1" applyFont="1" applyBorder="1"/>
    <xf numFmtId="0" fontId="32" fillId="0" borderId="34" xfId="0" applyFont="1" applyBorder="1" applyAlignment="1">
      <alignment wrapText="1"/>
    </xf>
    <xf numFmtId="183" fontId="11" fillId="0" borderId="25" xfId="0" applyNumberFormat="1" applyFont="1" applyBorder="1"/>
    <xf numFmtId="172" fontId="11" fillId="0" borderId="18" xfId="0" applyNumberFormat="1" applyFont="1" applyBorder="1" applyAlignment="1">
      <alignment wrapText="1"/>
    </xf>
    <xf numFmtId="172" fontId="35" fillId="0" borderId="0" xfId="0" applyNumberFormat="1" applyFont="1"/>
    <xf numFmtId="0" fontId="11" fillId="0" borderId="0" xfId="0" applyFont="1"/>
    <xf numFmtId="172" fontId="39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172" fontId="11" fillId="0" borderId="0" xfId="0" applyNumberFormat="1" applyFont="1" applyAlignment="1">
      <alignment horizontal="right"/>
    </xf>
    <xf numFmtId="172" fontId="45" fillId="0" borderId="0" xfId="0" applyNumberFormat="1" applyFont="1" applyAlignment="1">
      <alignment vertical="center"/>
    </xf>
    <xf numFmtId="172" fontId="44" fillId="0" borderId="0" xfId="0" applyNumberFormat="1" applyFont="1" applyAlignment="1">
      <alignment vertical="center"/>
    </xf>
    <xf numFmtId="172" fontId="14" fillId="0" borderId="17" xfId="0" applyNumberFormat="1" applyFont="1" applyBorder="1" applyAlignment="1">
      <alignment vertical="center" wrapText="1"/>
    </xf>
    <xf numFmtId="172" fontId="14" fillId="0" borderId="13" xfId="0" applyNumberFormat="1" applyFont="1" applyBorder="1" applyAlignment="1">
      <alignment vertical="center"/>
    </xf>
    <xf numFmtId="172" fontId="14" fillId="0" borderId="6" xfId="0" applyNumberFormat="1" applyFont="1" applyBorder="1" applyAlignment="1">
      <alignment vertical="center"/>
    </xf>
    <xf numFmtId="179" fontId="14" fillId="0" borderId="45" xfId="0" applyNumberFormat="1" applyFont="1" applyBorder="1" applyAlignment="1">
      <alignment vertical="center"/>
    </xf>
    <xf numFmtId="172" fontId="14" fillId="0" borderId="18" xfId="0" applyNumberFormat="1" applyFont="1" applyBorder="1" applyAlignment="1">
      <alignment vertical="center" wrapText="1"/>
    </xf>
    <xf numFmtId="172" fontId="14" fillId="0" borderId="26" xfId="0" applyNumberFormat="1" applyFont="1" applyBorder="1" applyAlignment="1">
      <alignment vertical="center"/>
    </xf>
    <xf numFmtId="172" fontId="14" fillId="0" borderId="11" xfId="0" applyNumberFormat="1" applyFont="1" applyBorder="1" applyAlignment="1">
      <alignment vertical="center"/>
    </xf>
    <xf numFmtId="172" fontId="14" fillId="0" borderId="44" xfId="0" applyNumberFormat="1" applyFont="1" applyBorder="1" applyAlignment="1">
      <alignment vertical="center"/>
    </xf>
    <xf numFmtId="172" fontId="37" fillId="0" borderId="8" xfId="0" applyNumberFormat="1" applyFont="1" applyBorder="1" applyAlignment="1">
      <alignment vertical="center" wrapText="1"/>
    </xf>
    <xf numFmtId="182" fontId="37" fillId="0" borderId="10" xfId="0" applyNumberFormat="1" applyFont="1" applyBorder="1" applyAlignment="1">
      <alignment vertical="center"/>
    </xf>
    <xf numFmtId="182" fontId="37" fillId="0" borderId="37" xfId="0" applyNumberFormat="1" applyFont="1" applyBorder="1" applyAlignment="1">
      <alignment vertical="center"/>
    </xf>
    <xf numFmtId="182" fontId="37" fillId="0" borderId="1" xfId="0" applyNumberFormat="1" applyFont="1" applyBorder="1" applyAlignment="1">
      <alignment vertical="center"/>
    </xf>
    <xf numFmtId="172" fontId="35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172" fontId="32" fillId="0" borderId="0" xfId="0" applyNumberFormat="1" applyFont="1" applyAlignment="1"/>
    <xf numFmtId="0" fontId="32" fillId="0" borderId="0" xfId="0" applyFont="1" applyAlignment="1"/>
    <xf numFmtId="172" fontId="32" fillId="0" borderId="0" xfId="0" applyNumberFormat="1" applyFont="1" applyBorder="1" applyAlignment="1"/>
    <xf numFmtId="172" fontId="11" fillId="0" borderId="0" xfId="0" applyNumberFormat="1" applyFont="1"/>
    <xf numFmtId="0" fontId="44" fillId="0" borderId="0" xfId="0" applyFont="1" applyAlignment="1">
      <alignment horizontal="center"/>
    </xf>
    <xf numFmtId="172" fontId="8" fillId="0" borderId="0" xfId="0" applyNumberFormat="1" applyFont="1"/>
    <xf numFmtId="172" fontId="11" fillId="0" borderId="46" xfId="0" applyNumberFormat="1" applyFont="1" applyBorder="1" applyAlignment="1">
      <alignment vertical="center"/>
    </xf>
    <xf numFmtId="172" fontId="11" fillId="0" borderId="47" xfId="0" applyNumberFormat="1" applyFont="1" applyBorder="1" applyAlignment="1">
      <alignment horizontal="right" vertical="center"/>
    </xf>
    <xf numFmtId="172" fontId="11" fillId="0" borderId="48" xfId="0" applyNumberFormat="1" applyFont="1" applyBorder="1" applyAlignment="1">
      <alignment horizontal="justify" vertical="center" wrapText="1"/>
    </xf>
    <xf numFmtId="172" fontId="11" fillId="0" borderId="49" xfId="0" applyNumberFormat="1" applyFont="1" applyBorder="1"/>
    <xf numFmtId="172" fontId="11" fillId="0" borderId="34" xfId="0" applyNumberFormat="1" applyFont="1" applyBorder="1" applyAlignment="1">
      <alignment vertical="center"/>
    </xf>
    <xf numFmtId="172" fontId="11" fillId="0" borderId="50" xfId="0" applyNumberFormat="1" applyFont="1" applyBorder="1" applyAlignment="1">
      <alignment horizontal="right" vertical="center"/>
    </xf>
    <xf numFmtId="172" fontId="11" fillId="0" borderId="33" xfId="0" applyNumberFormat="1" applyFont="1" applyBorder="1" applyAlignment="1">
      <alignment horizontal="left" vertical="center" wrapText="1"/>
    </xf>
    <xf numFmtId="172" fontId="11" fillId="0" borderId="51" xfId="0" applyNumberFormat="1" applyFont="1" applyBorder="1"/>
    <xf numFmtId="172" fontId="11" fillId="0" borderId="38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horizontal="right" vertical="center"/>
    </xf>
    <xf numFmtId="172" fontId="11" fillId="0" borderId="52" xfId="0" applyNumberFormat="1" applyFont="1" applyBorder="1" applyAlignment="1">
      <alignment horizontal="justify" vertical="center" wrapText="1"/>
    </xf>
    <xf numFmtId="172" fontId="11" fillId="0" borderId="28" xfId="0" applyNumberFormat="1" applyFont="1" applyBorder="1"/>
    <xf numFmtId="172" fontId="11" fillId="0" borderId="33" xfId="0" applyNumberFormat="1" applyFont="1" applyBorder="1" applyAlignment="1">
      <alignment vertical="center" wrapText="1"/>
    </xf>
    <xf numFmtId="172" fontId="11" fillId="0" borderId="30" xfId="0" applyNumberFormat="1" applyFont="1" applyBorder="1"/>
    <xf numFmtId="172" fontId="11" fillId="0" borderId="52" xfId="0" applyNumberFormat="1" applyFont="1" applyBorder="1" applyAlignment="1">
      <alignment horizontal="left" vertical="center" wrapText="1"/>
    </xf>
    <xf numFmtId="172" fontId="11" fillId="0" borderId="53" xfId="0" applyNumberFormat="1" applyFont="1" applyBorder="1" applyAlignment="1">
      <alignment horizontal="right" vertical="center"/>
    </xf>
    <xf numFmtId="172" fontId="35" fillId="0" borderId="54" xfId="0" applyNumberFormat="1" applyFont="1" applyBorder="1" applyAlignment="1">
      <alignment vertical="center"/>
    </xf>
    <xf numFmtId="172" fontId="8" fillId="0" borderId="10" xfId="0" applyNumberFormat="1" applyFont="1" applyBorder="1"/>
    <xf numFmtId="172" fontId="8" fillId="0" borderId="37" xfId="0" applyNumberFormat="1" applyFont="1" applyBorder="1"/>
    <xf numFmtId="172" fontId="11" fillId="0" borderId="16" xfId="0" applyNumberFormat="1" applyFont="1" applyBorder="1" applyAlignment="1">
      <alignment vertical="center"/>
    </xf>
    <xf numFmtId="172" fontId="11" fillId="0" borderId="55" xfId="0" applyNumberFormat="1" applyFont="1" applyBorder="1" applyAlignment="1">
      <alignment horizontal="right" vertical="center"/>
    </xf>
    <xf numFmtId="172" fontId="35" fillId="0" borderId="23" xfId="0" applyNumberFormat="1" applyFont="1" applyBorder="1" applyAlignment="1">
      <alignment vertical="center"/>
    </xf>
    <xf numFmtId="172" fontId="11" fillId="0" borderId="25" xfId="0" applyNumberFormat="1" applyFont="1" applyBorder="1"/>
    <xf numFmtId="172" fontId="35" fillId="0" borderId="52" xfId="0" applyNumberFormat="1" applyFont="1" applyBorder="1" applyAlignment="1">
      <alignment horizontal="justify" vertical="center" wrapText="1"/>
    </xf>
    <xf numFmtId="182" fontId="8" fillId="0" borderId="3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/>
    </xf>
    <xf numFmtId="180" fontId="38" fillId="0" borderId="0" xfId="0" applyNumberFormat="1" applyFont="1" applyAlignment="1">
      <alignment horizontal="right"/>
    </xf>
    <xf numFmtId="172" fontId="37" fillId="0" borderId="0" xfId="0" applyNumberFormat="1" applyFont="1" applyAlignment="1">
      <alignment horizontal="center"/>
    </xf>
    <xf numFmtId="172" fontId="8" fillId="0" borderId="27" xfId="0" applyNumberFormat="1" applyFont="1" applyBorder="1" applyAlignment="1">
      <alignment horizontal="center" vertical="center" wrapText="1"/>
    </xf>
    <xf numFmtId="172" fontId="11" fillId="0" borderId="42" xfId="0" applyNumberFormat="1" applyFont="1" applyBorder="1"/>
    <xf numFmtId="172" fontId="11" fillId="0" borderId="56" xfId="0" applyNumberFormat="1" applyFont="1" applyBorder="1" applyAlignment="1"/>
    <xf numFmtId="172" fontId="11" fillId="0" borderId="18" xfId="0" applyNumberFormat="1" applyFont="1" applyBorder="1"/>
    <xf numFmtId="172" fontId="11" fillId="0" borderId="26" xfId="0" applyNumberFormat="1" applyFont="1" applyBorder="1" applyAlignment="1"/>
    <xf numFmtId="182" fontId="11" fillId="0" borderId="26" xfId="0" applyNumberFormat="1" applyFont="1" applyBorder="1" applyAlignment="1">
      <alignment horizontal="right" wrapText="1"/>
    </xf>
    <xf numFmtId="172" fontId="35" fillId="0" borderId="21" xfId="0" applyNumberFormat="1" applyFont="1" applyBorder="1"/>
    <xf numFmtId="172" fontId="11" fillId="0" borderId="57" xfId="0" applyNumberFormat="1" applyFont="1" applyBorder="1" applyAlignment="1"/>
    <xf numFmtId="172" fontId="8" fillId="0" borderId="8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/>
    <xf numFmtId="172" fontId="11" fillId="0" borderId="17" xfId="0" applyNumberFormat="1" applyFont="1" applyBorder="1"/>
    <xf numFmtId="172" fontId="11" fillId="0" borderId="13" xfId="0" applyNumberFormat="1" applyFont="1" applyBorder="1" applyAlignment="1"/>
    <xf numFmtId="182" fontId="11" fillId="0" borderId="26" xfId="0" applyNumberFormat="1" applyFont="1" applyBorder="1" applyAlignment="1"/>
    <xf numFmtId="172" fontId="11" fillId="0" borderId="21" xfId="0" applyNumberFormat="1" applyFont="1" applyBorder="1" applyAlignment="1">
      <alignment wrapText="1"/>
    </xf>
    <xf numFmtId="182" fontId="11" fillId="0" borderId="27" xfId="0" applyNumberFormat="1" applyFont="1" applyBorder="1" applyAlignment="1"/>
    <xf numFmtId="172" fontId="8" fillId="0" borderId="8" xfId="0" applyNumberFormat="1" applyFont="1" applyBorder="1"/>
    <xf numFmtId="172" fontId="11" fillId="0" borderId="0" xfId="0" applyNumberFormat="1" applyFont="1" applyBorder="1"/>
    <xf numFmtId="0" fontId="8" fillId="0" borderId="57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172" fontId="4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72" fontId="46" fillId="0" borderId="0" xfId="0" applyNumberFormat="1" applyFont="1" applyBorder="1" applyAlignment="1">
      <alignment vertical="center"/>
    </xf>
    <xf numFmtId="172" fontId="46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172" fontId="33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172" fontId="33" fillId="0" borderId="0" xfId="0" applyNumberFormat="1" applyFont="1" applyAlignment="1">
      <alignment vertical="center" wrapText="1"/>
    </xf>
    <xf numFmtId="172" fontId="33" fillId="0" borderId="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3" fontId="48" fillId="0" borderId="25" xfId="0" applyNumberFormat="1" applyFont="1" applyBorder="1" applyAlignment="1">
      <alignment vertical="center"/>
    </xf>
    <xf numFmtId="3" fontId="48" fillId="0" borderId="26" xfId="0" applyNumberFormat="1" applyFont="1" applyBorder="1" applyAlignment="1">
      <alignment vertical="center"/>
    </xf>
    <xf numFmtId="3" fontId="48" fillId="0" borderId="39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2" fontId="41" fillId="0" borderId="0" xfId="0" applyNumberFormat="1" applyFont="1" applyBorder="1" applyAlignment="1">
      <alignment vertical="center"/>
    </xf>
    <xf numFmtId="3" fontId="48" fillId="0" borderId="13" xfId="0" applyNumberFormat="1" applyFont="1" applyBorder="1" applyAlignment="1">
      <alignment vertical="center"/>
    </xf>
    <xf numFmtId="3" fontId="48" fillId="0" borderId="4" xfId="0" applyNumberFormat="1" applyFont="1" applyBorder="1" applyAlignment="1">
      <alignment vertical="center"/>
    </xf>
    <xf numFmtId="172" fontId="19" fillId="0" borderId="21" xfId="0" applyNumberFormat="1" applyFont="1" applyBorder="1" applyAlignment="1">
      <alignment vertical="center"/>
    </xf>
    <xf numFmtId="3" fontId="48" fillId="0" borderId="5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8" fillId="0" borderId="2" xfId="0" applyNumberFormat="1" applyFont="1" applyBorder="1" applyAlignment="1">
      <alignment vertical="center"/>
    </xf>
    <xf numFmtId="172" fontId="47" fillId="0" borderId="17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172" fontId="47" fillId="0" borderId="19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182" fontId="14" fillId="0" borderId="2" xfId="0" applyNumberFormat="1" applyFont="1" applyBorder="1" applyAlignment="1">
      <alignment vertical="center"/>
    </xf>
    <xf numFmtId="182" fontId="14" fillId="0" borderId="51" xfId="0" applyNumberFormat="1" applyFont="1" applyBorder="1" applyAlignment="1">
      <alignment vertical="center"/>
    </xf>
    <xf numFmtId="172" fontId="35" fillId="0" borderId="0" xfId="0" applyNumberFormat="1" applyFont="1" applyAlignment="1">
      <alignment vertical="center"/>
    </xf>
    <xf numFmtId="172" fontId="49" fillId="0" borderId="0" xfId="0" applyNumberFormat="1" applyFont="1" applyAlignment="1">
      <alignment vertical="center"/>
    </xf>
    <xf numFmtId="172" fontId="49" fillId="0" borderId="0" xfId="0" applyNumberFormat="1" applyFont="1" applyBorder="1" applyAlignment="1">
      <alignment vertical="center"/>
    </xf>
    <xf numFmtId="172" fontId="50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3" fontId="37" fillId="0" borderId="39" xfId="0" applyNumberFormat="1" applyFont="1" applyBorder="1" applyAlignment="1">
      <alignment vertical="center"/>
    </xf>
    <xf numFmtId="3" fontId="37" fillId="0" borderId="25" xfId="0" applyNumberFormat="1" applyFont="1" applyBorder="1" applyAlignment="1">
      <alignment vertical="center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3" fontId="32" fillId="0" borderId="30" xfId="0" applyNumberFormat="1" applyFont="1" applyBorder="1"/>
    <xf numFmtId="3" fontId="32" fillId="0" borderId="25" xfId="0" applyNumberFormat="1" applyFont="1" applyBorder="1"/>
    <xf numFmtId="0" fontId="40" fillId="0" borderId="0" xfId="0" applyFont="1"/>
    <xf numFmtId="3" fontId="32" fillId="0" borderId="28" xfId="0" applyNumberFormat="1" applyFont="1" applyBorder="1"/>
    <xf numFmtId="3" fontId="32" fillId="0" borderId="51" xfId="0" applyNumberFormat="1" applyFont="1" applyBorder="1"/>
    <xf numFmtId="3" fontId="33" fillId="0" borderId="59" xfId="0" applyNumberFormat="1" applyFont="1" applyBorder="1"/>
    <xf numFmtId="3" fontId="38" fillId="0" borderId="0" xfId="0" applyNumberFormat="1" applyFont="1"/>
    <xf numFmtId="3" fontId="40" fillId="0" borderId="0" xfId="0" applyNumberFormat="1" applyFont="1"/>
    <xf numFmtId="0" fontId="46" fillId="0" borderId="0" xfId="0" applyFont="1" applyAlignment="1">
      <alignment horizontal="right" vertical="center"/>
    </xf>
    <xf numFmtId="172" fontId="46" fillId="0" borderId="0" xfId="0" applyNumberFormat="1" applyFont="1" applyBorder="1" applyAlignment="1">
      <alignment horizontal="center" vertical="center"/>
    </xf>
    <xf numFmtId="172" fontId="46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11" fillId="0" borderId="13" xfId="0" applyNumberFormat="1" applyFont="1" applyBorder="1" applyAlignment="1">
      <alignment vertical="center" wrapText="1"/>
    </xf>
    <xf numFmtId="172" fontId="14" fillId="0" borderId="4" xfId="0" applyNumberFormat="1" applyFont="1" applyBorder="1" applyAlignment="1">
      <alignment vertical="center"/>
    </xf>
    <xf numFmtId="172" fontId="48" fillId="0" borderId="7" xfId="0" applyNumberFormat="1" applyFont="1" applyBorder="1" applyAlignment="1">
      <alignment vertical="center"/>
    </xf>
    <xf numFmtId="172" fontId="48" fillId="0" borderId="39" xfId="0" applyNumberFormat="1" applyFont="1" applyBorder="1" applyAlignment="1">
      <alignment vertical="center"/>
    </xf>
    <xf numFmtId="172" fontId="15" fillId="0" borderId="0" xfId="0" applyNumberFormat="1" applyFont="1" applyAlignment="1">
      <alignment vertical="center"/>
    </xf>
    <xf numFmtId="172" fontId="48" fillId="0" borderId="44" xfId="0" applyNumberFormat="1" applyFont="1" applyBorder="1" applyAlignment="1">
      <alignment vertical="center"/>
    </xf>
    <xf numFmtId="172" fontId="48" fillId="0" borderId="2" xfId="0" applyNumberFormat="1" applyFont="1" applyBorder="1" applyAlignment="1">
      <alignment vertical="center"/>
    </xf>
    <xf numFmtId="172" fontId="14" fillId="0" borderId="39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4" fillId="0" borderId="2" xfId="0" applyNumberFormat="1" applyFont="1" applyBorder="1" applyAlignment="1">
      <alignment vertical="center"/>
    </xf>
    <xf numFmtId="179" fontId="14" fillId="0" borderId="4" xfId="0" applyNumberFormat="1" applyFont="1" applyBorder="1" applyAlignment="1">
      <alignment vertical="center"/>
    </xf>
    <xf numFmtId="172" fontId="11" fillId="0" borderId="27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172" fontId="14" fillId="0" borderId="3" xfId="0" applyNumberFormat="1" applyFont="1" applyBorder="1" applyAlignment="1">
      <alignment vertical="center"/>
    </xf>
    <xf numFmtId="0" fontId="37" fillId="0" borderId="0" xfId="0" applyFont="1"/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/>
    </xf>
    <xf numFmtId="179" fontId="11" fillId="0" borderId="42" xfId="0" applyNumberFormat="1" applyFont="1" applyBorder="1" applyAlignment="1">
      <alignment vertical="center"/>
    </xf>
    <xf numFmtId="179" fontId="11" fillId="0" borderId="56" xfId="0" applyNumberFormat="1" applyFont="1" applyBorder="1" applyAlignment="1">
      <alignment vertical="center"/>
    </xf>
    <xf numFmtId="179" fontId="11" fillId="0" borderId="45" xfId="0" applyNumberFormat="1" applyFont="1" applyBorder="1" applyAlignment="1">
      <alignment vertical="center"/>
    </xf>
    <xf numFmtId="179" fontId="11" fillId="0" borderId="60" xfId="0" applyNumberFormat="1" applyFont="1" applyBorder="1" applyAlignment="1">
      <alignment vertical="center"/>
    </xf>
    <xf numFmtId="179" fontId="11" fillId="0" borderId="42" xfId="0" applyNumberFormat="1" applyFont="1" applyFill="1" applyBorder="1" applyAlignment="1">
      <alignment vertical="center"/>
    </xf>
    <xf numFmtId="0" fontId="36" fillId="0" borderId="8" xfId="0" applyFont="1" applyBorder="1" applyAlignment="1">
      <alignment vertical="center"/>
    </xf>
    <xf numFmtId="179" fontId="36" fillId="0" borderId="8" xfId="0" applyNumberFormat="1" applyFont="1" applyBorder="1" applyAlignment="1">
      <alignment vertical="center"/>
    </xf>
    <xf numFmtId="179" fontId="36" fillId="0" borderId="10" xfId="0" applyNumberFormat="1" applyFont="1" applyBorder="1" applyAlignment="1">
      <alignment vertical="center"/>
    </xf>
    <xf numFmtId="179" fontId="36" fillId="0" borderId="61" xfId="0" applyNumberFormat="1" applyFont="1" applyBorder="1" applyAlignment="1">
      <alignment vertical="center"/>
    </xf>
    <xf numFmtId="179" fontId="36" fillId="0" borderId="14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79" fontId="11" fillId="0" borderId="20" xfId="0" applyNumberFormat="1" applyFont="1" applyBorder="1" applyAlignment="1">
      <alignment vertical="center"/>
    </xf>
    <xf numFmtId="179" fontId="11" fillId="0" borderId="57" xfId="0" applyNumberFormat="1" applyFont="1" applyBorder="1" applyAlignment="1">
      <alignment vertical="center"/>
    </xf>
    <xf numFmtId="179" fontId="11" fillId="0" borderId="37" xfId="0" applyNumberFormat="1" applyFont="1" applyBorder="1" applyAlignment="1">
      <alignment vertical="center"/>
    </xf>
    <xf numFmtId="179" fontId="11" fillId="0" borderId="22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horizontal="right" vertical="center"/>
    </xf>
    <xf numFmtId="0" fontId="36" fillId="0" borderId="62" xfId="0" applyFont="1" applyBorder="1" applyAlignment="1">
      <alignment vertical="center"/>
    </xf>
    <xf numFmtId="179" fontId="36" fillId="0" borderId="62" xfId="0" applyNumberFormat="1" applyFont="1" applyBorder="1" applyAlignment="1">
      <alignment vertical="center"/>
    </xf>
    <xf numFmtId="179" fontId="36" fillId="0" borderId="63" xfId="0" applyNumberFormat="1" applyFont="1" applyBorder="1" applyAlignment="1">
      <alignment vertical="center"/>
    </xf>
    <xf numFmtId="179" fontId="36" fillId="0" borderId="59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0" fontId="39" fillId="0" borderId="0" xfId="0" applyFont="1"/>
    <xf numFmtId="172" fontId="35" fillId="0" borderId="0" xfId="1" applyNumberFormat="1" applyFont="1"/>
    <xf numFmtId="172" fontId="37" fillId="0" borderId="0" xfId="1" applyNumberFormat="1" applyFont="1" applyAlignment="1">
      <alignment horizontal="center"/>
    </xf>
    <xf numFmtId="172" fontId="8" fillId="0" borderId="0" xfId="1" applyNumberFormat="1" applyFont="1" applyAlignment="1">
      <alignment horizontal="center"/>
    </xf>
    <xf numFmtId="172" fontId="11" fillId="0" borderId="22" xfId="1" applyNumberFormat="1" applyFont="1" applyBorder="1" applyAlignment="1">
      <alignment horizontal="right"/>
    </xf>
    <xf numFmtId="0" fontId="47" fillId="0" borderId="0" xfId="0" applyFont="1"/>
    <xf numFmtId="172" fontId="47" fillId="0" borderId="56" xfId="1" applyNumberFormat="1" applyFont="1" applyBorder="1" applyAlignment="1">
      <alignment horizontal="left" vertical="center" wrapText="1"/>
    </xf>
    <xf numFmtId="179" fontId="47" fillId="0" borderId="45" xfId="0" applyNumberFormat="1" applyFont="1" applyBorder="1" applyAlignment="1">
      <alignment vertical="center"/>
    </xf>
    <xf numFmtId="172" fontId="47" fillId="0" borderId="24" xfId="1" applyNumberFormat="1" applyFont="1" applyBorder="1" applyAlignment="1">
      <alignment horizontal="left" vertical="center" wrapText="1"/>
    </xf>
    <xf numFmtId="179" fontId="47" fillId="0" borderId="30" xfId="0" applyNumberFormat="1" applyFont="1" applyBorder="1" applyAlignment="1">
      <alignment vertical="center"/>
    </xf>
    <xf numFmtId="172" fontId="47" fillId="0" borderId="16" xfId="1" applyNumberFormat="1" applyFont="1" applyBorder="1" applyAlignment="1">
      <alignment horizontal="left" vertical="center" wrapText="1"/>
    </xf>
    <xf numFmtId="179" fontId="47" fillId="0" borderId="39" xfId="0" applyNumberFormat="1" applyFont="1" applyBorder="1" applyAlignment="1">
      <alignment vertical="center"/>
    </xf>
    <xf numFmtId="179" fontId="47" fillId="0" borderId="25" xfId="0" applyNumberFormat="1" applyFont="1" applyBorder="1" applyAlignment="1">
      <alignment vertical="center"/>
    </xf>
    <xf numFmtId="172" fontId="47" fillId="0" borderId="16" xfId="1" applyNumberFormat="1" applyFont="1" applyBorder="1" applyAlignment="1">
      <alignment vertical="center" wrapText="1"/>
    </xf>
    <xf numFmtId="179" fontId="47" fillId="0" borderId="39" xfId="0" applyNumberFormat="1" applyFont="1" applyBorder="1" applyAlignment="1">
      <alignment horizontal="right" vertical="center"/>
    </xf>
    <xf numFmtId="179" fontId="47" fillId="0" borderId="25" xfId="0" applyNumberFormat="1" applyFont="1" applyBorder="1" applyAlignment="1">
      <alignment horizontal="right" vertical="center"/>
    </xf>
    <xf numFmtId="172" fontId="52" fillId="0" borderId="14" xfId="1" applyNumberFormat="1" applyFont="1" applyFill="1" applyBorder="1" applyAlignment="1">
      <alignment vertical="center" wrapText="1"/>
    </xf>
    <xf numFmtId="172" fontId="52" fillId="0" borderId="37" xfId="1" applyNumberFormat="1" applyFont="1" applyFill="1" applyBorder="1" applyAlignment="1">
      <alignment horizontal="right" vertical="center" wrapText="1"/>
    </xf>
    <xf numFmtId="0" fontId="20" fillId="0" borderId="0" xfId="0" applyFont="1"/>
    <xf numFmtId="172" fontId="47" fillId="0" borderId="64" xfId="1" applyNumberFormat="1" applyFont="1" applyBorder="1" applyAlignment="1">
      <alignment vertical="center" wrapText="1"/>
    </xf>
    <xf numFmtId="172" fontId="20" fillId="0" borderId="14" xfId="1" applyNumberFormat="1" applyFont="1" applyFill="1" applyBorder="1" applyAlignment="1">
      <alignment vertical="center" wrapText="1"/>
    </xf>
    <xf numFmtId="172" fontId="20" fillId="0" borderId="37" xfId="1" applyNumberFormat="1" applyFont="1" applyFill="1" applyBorder="1" applyAlignment="1">
      <alignment horizontal="right" vertical="center" wrapText="1"/>
    </xf>
    <xf numFmtId="172" fontId="47" fillId="0" borderId="16" xfId="1" applyNumberFormat="1" applyFont="1" applyFill="1" applyBorder="1" applyAlignment="1">
      <alignment vertical="center" wrapText="1"/>
    </xf>
    <xf numFmtId="172" fontId="47" fillId="0" borderId="34" xfId="1" applyNumberFormat="1" applyFont="1" applyFill="1" applyBorder="1" applyAlignment="1">
      <alignment vertical="center" wrapText="1"/>
    </xf>
    <xf numFmtId="179" fontId="47" fillId="0" borderId="51" xfId="0" applyNumberFormat="1" applyFont="1" applyBorder="1" applyAlignment="1">
      <alignment vertical="center"/>
    </xf>
    <xf numFmtId="172" fontId="20" fillId="0" borderId="14" xfId="1" applyNumberFormat="1" applyFont="1" applyBorder="1" applyAlignment="1">
      <alignment vertical="center" wrapText="1"/>
    </xf>
    <xf numFmtId="172" fontId="20" fillId="0" borderId="37" xfId="1" applyNumberFormat="1" applyFont="1" applyBorder="1" applyAlignment="1">
      <alignment vertical="center" wrapText="1"/>
    </xf>
    <xf numFmtId="172" fontId="20" fillId="0" borderId="65" xfId="1" applyNumberFormat="1" applyFont="1" applyFill="1" applyBorder="1" applyAlignment="1">
      <alignment vertical="center" wrapText="1"/>
    </xf>
    <xf numFmtId="179" fontId="20" fillId="0" borderId="59" xfId="1" applyNumberFormat="1" applyFont="1" applyBorder="1" applyAlignment="1">
      <alignment vertical="center"/>
    </xf>
    <xf numFmtId="172" fontId="20" fillId="0" borderId="37" xfId="1" applyNumberFormat="1" applyFont="1" applyBorder="1" applyAlignment="1">
      <alignment horizontal="right" vertical="center" wrapText="1"/>
    </xf>
    <xf numFmtId="172" fontId="20" fillId="0" borderId="0" xfId="1" applyNumberFormat="1" applyFont="1" applyBorder="1"/>
    <xf numFmtId="179" fontId="47" fillId="0" borderId="0" xfId="1" applyNumberFormat="1" applyFont="1" applyBorder="1"/>
    <xf numFmtId="172" fontId="47" fillId="0" borderId="24" xfId="1" applyNumberFormat="1" applyFont="1" applyBorder="1" applyAlignment="1">
      <alignment vertical="center" wrapText="1"/>
    </xf>
    <xf numFmtId="172" fontId="47" fillId="0" borderId="34" xfId="1" applyNumberFormat="1" applyFont="1" applyBorder="1" applyAlignment="1">
      <alignment vertical="center" wrapText="1"/>
    </xf>
    <xf numFmtId="172" fontId="52" fillId="0" borderId="14" xfId="1" applyNumberFormat="1" applyFont="1" applyBorder="1" applyAlignment="1">
      <alignment vertical="center" wrapText="1"/>
    </xf>
    <xf numFmtId="172" fontId="52" fillId="0" borderId="37" xfId="1" applyNumberFormat="1" applyFont="1" applyBorder="1" applyAlignment="1">
      <alignment horizontal="right" vertical="center" wrapText="1"/>
    </xf>
    <xf numFmtId="0" fontId="52" fillId="0" borderId="0" xfId="0" applyFont="1"/>
    <xf numFmtId="172" fontId="47" fillId="0" borderId="64" xfId="1" applyNumberFormat="1" applyFont="1" applyFill="1" applyBorder="1" applyAlignment="1">
      <alignment vertical="center" wrapText="1"/>
    </xf>
    <xf numFmtId="172" fontId="47" fillId="0" borderId="45" xfId="1" applyNumberFormat="1" applyFont="1" applyFill="1" applyBorder="1" applyAlignment="1">
      <alignment horizontal="right" vertical="center" wrapText="1"/>
    </xf>
    <xf numFmtId="172" fontId="47" fillId="0" borderId="24" xfId="1" applyNumberFormat="1" applyFont="1" applyFill="1" applyBorder="1" applyAlignment="1">
      <alignment vertical="center" wrapText="1"/>
    </xf>
    <xf numFmtId="179" fontId="20" fillId="0" borderId="51" xfId="0" applyNumberFormat="1" applyFont="1" applyBorder="1" applyAlignment="1">
      <alignment vertical="center"/>
    </xf>
    <xf numFmtId="172" fontId="20" fillId="0" borderId="39" xfId="1" applyNumberFormat="1" applyFont="1" applyBorder="1" applyAlignment="1">
      <alignment vertical="center" wrapText="1"/>
    </xf>
    <xf numFmtId="172" fontId="52" fillId="0" borderId="0" xfId="1" applyNumberFormat="1" applyFont="1" applyBorder="1" applyAlignment="1">
      <alignment vertical="center" wrapText="1"/>
    </xf>
    <xf numFmtId="179" fontId="52" fillId="0" borderId="0" xfId="1" applyNumberFormat="1" applyFont="1" applyBorder="1"/>
    <xf numFmtId="0" fontId="32" fillId="0" borderId="16" xfId="0" applyFont="1" applyBorder="1" applyAlignment="1">
      <alignment wrapText="1"/>
    </xf>
    <xf numFmtId="0" fontId="32" fillId="0" borderId="38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3" fillId="0" borderId="65" xfId="0" applyFont="1" applyBorder="1"/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9" fillId="0" borderId="8" xfId="0" applyFont="1" applyBorder="1" applyAlignment="1">
      <alignment horizontal="center"/>
    </xf>
    <xf numFmtId="0" fontId="39" fillId="0" borderId="36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179" fontId="11" fillId="0" borderId="4" xfId="0" applyNumberFormat="1" applyFont="1" applyBorder="1"/>
    <xf numFmtId="179" fontId="11" fillId="0" borderId="6" xfId="0" applyNumberFormat="1" applyFont="1" applyBorder="1"/>
    <xf numFmtId="182" fontId="11" fillId="0" borderId="17" xfId="0" applyNumberFormat="1" applyFont="1" applyBorder="1"/>
    <xf numFmtId="0" fontId="35" fillId="0" borderId="18" xfId="0" applyFont="1" applyBorder="1" applyAlignment="1">
      <alignment horizontal="center"/>
    </xf>
    <xf numFmtId="0" fontId="11" fillId="0" borderId="66" xfId="0" applyFont="1" applyBorder="1" applyAlignment="1">
      <alignment wrapText="1"/>
    </xf>
    <xf numFmtId="179" fontId="11" fillId="0" borderId="39" xfId="0" applyNumberFormat="1" applyFont="1" applyBorder="1"/>
    <xf numFmtId="179" fontId="11" fillId="0" borderId="7" xfId="0" applyNumberFormat="1" applyFont="1" applyBorder="1"/>
    <xf numFmtId="182" fontId="11" fillId="0" borderId="18" xfId="0" applyNumberFormat="1" applyFont="1" applyBorder="1"/>
    <xf numFmtId="0" fontId="53" fillId="0" borderId="66" xfId="0" applyFont="1" applyBorder="1" applyAlignment="1">
      <alignment wrapText="1"/>
    </xf>
    <xf numFmtId="179" fontId="15" fillId="0" borderId="39" xfId="0" applyNumberFormat="1" applyFont="1" applyBorder="1"/>
    <xf numFmtId="179" fontId="15" fillId="0" borderId="7" xfId="0" applyNumberFormat="1" applyFont="1" applyBorder="1"/>
    <xf numFmtId="179" fontId="15" fillId="0" borderId="18" xfId="0" applyNumberFormat="1" applyFont="1" applyBorder="1"/>
    <xf numFmtId="0" fontId="54" fillId="0" borderId="0" xfId="0" applyFont="1"/>
    <xf numFmtId="0" fontId="35" fillId="0" borderId="21" xfId="0" applyFont="1" applyBorder="1" applyAlignment="1">
      <alignment horizontal="center"/>
    </xf>
    <xf numFmtId="0" fontId="15" fillId="0" borderId="35" xfId="0" applyFont="1" applyBorder="1" applyAlignment="1">
      <alignment wrapText="1"/>
    </xf>
    <xf numFmtId="179" fontId="15" fillId="0" borderId="3" xfId="0" applyNumberFormat="1" applyFont="1" applyBorder="1"/>
    <xf numFmtId="179" fontId="15" fillId="0" borderId="9" xfId="0" applyNumberFormat="1" applyFont="1" applyBorder="1"/>
    <xf numFmtId="179" fontId="15" fillId="0" borderId="21" xfId="0" applyNumberFormat="1" applyFont="1" applyBorder="1"/>
    <xf numFmtId="0" fontId="55" fillId="0" borderId="0" xfId="0" applyFont="1"/>
    <xf numFmtId="172" fontId="8" fillId="0" borderId="36" xfId="0" applyNumberFormat="1" applyFont="1" applyBorder="1" applyAlignment="1">
      <alignment wrapText="1"/>
    </xf>
    <xf numFmtId="179" fontId="8" fillId="0" borderId="1" xfId="0" applyNumberFormat="1" applyFont="1" applyBorder="1"/>
    <xf numFmtId="179" fontId="8" fillId="0" borderId="31" xfId="0" applyNumberFormat="1" applyFont="1" applyBorder="1"/>
    <xf numFmtId="179" fontId="8" fillId="0" borderId="8" xfId="0" applyNumberFormat="1" applyFont="1" applyBorder="1"/>
    <xf numFmtId="172" fontId="11" fillId="0" borderId="5" xfId="0" applyNumberFormat="1" applyFont="1" applyBorder="1" applyAlignment="1">
      <alignment wrapText="1"/>
    </xf>
    <xf numFmtId="172" fontId="11" fillId="0" borderId="66" xfId="0" applyNumberFormat="1" applyFont="1" applyBorder="1" applyAlignment="1">
      <alignment wrapText="1"/>
    </xf>
    <xf numFmtId="179" fontId="56" fillId="0" borderId="0" xfId="0" applyNumberFormat="1" applyFont="1"/>
    <xf numFmtId="0" fontId="56" fillId="0" borderId="0" xfId="0" applyFont="1"/>
    <xf numFmtId="172" fontId="11" fillId="0" borderId="35" xfId="0" applyNumberFormat="1" applyFont="1" applyBorder="1" applyAlignment="1">
      <alignment wrapText="1"/>
    </xf>
    <xf numFmtId="179" fontId="11" fillId="0" borderId="3" xfId="0" applyNumberFormat="1" applyFont="1" applyBorder="1"/>
    <xf numFmtId="179" fontId="11" fillId="0" borderId="9" xfId="0" applyNumberFormat="1" applyFont="1" applyBorder="1"/>
    <xf numFmtId="182" fontId="11" fillId="0" borderId="21" xfId="0" applyNumberFormat="1" applyFont="1" applyBorder="1"/>
    <xf numFmtId="0" fontId="35" fillId="0" borderId="13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35" fillId="0" borderId="26" xfId="0" applyFont="1" applyBorder="1" applyAlignment="1">
      <alignment horizontal="center"/>
    </xf>
    <xf numFmtId="0" fontId="11" fillId="0" borderId="39" xfId="0" applyFont="1" applyBorder="1" applyAlignment="1">
      <alignment wrapText="1"/>
    </xf>
    <xf numFmtId="3" fontId="11" fillId="0" borderId="39" xfId="0" applyNumberFormat="1" applyFont="1" applyBorder="1"/>
    <xf numFmtId="0" fontId="53" fillId="0" borderId="39" xfId="0" applyFont="1" applyBorder="1" applyAlignment="1">
      <alignment wrapText="1"/>
    </xf>
    <xf numFmtId="179" fontId="15" fillId="0" borderId="17" xfId="0" applyNumberFormat="1" applyFont="1" applyBorder="1"/>
    <xf numFmtId="0" fontId="53" fillId="0" borderId="0" xfId="0" applyFont="1"/>
    <xf numFmtId="0" fontId="35" fillId="0" borderId="27" xfId="0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0" xfId="0" applyFont="1"/>
    <xf numFmtId="0" fontId="39" fillId="0" borderId="1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72" fontId="57" fillId="0" borderId="4" xfId="0" applyNumberFormat="1" applyFont="1" applyBorder="1" applyAlignment="1">
      <alignment wrapText="1"/>
    </xf>
    <xf numFmtId="172" fontId="11" fillId="0" borderId="3" xfId="0" applyNumberFormat="1" applyFont="1" applyBorder="1" applyAlignment="1">
      <alignment wrapText="1"/>
    </xf>
    <xf numFmtId="172" fontId="8" fillId="0" borderId="1" xfId="0" applyNumberFormat="1" applyFont="1" applyBorder="1" applyAlignment="1">
      <alignment wrapText="1"/>
    </xf>
    <xf numFmtId="172" fontId="11" fillId="0" borderId="17" xfId="0" applyNumberFormat="1" applyFont="1" applyBorder="1" applyAlignment="1">
      <alignment wrapText="1"/>
    </xf>
    <xf numFmtId="182" fontId="11" fillId="0" borderId="30" xfId="0" applyNumberFormat="1" applyFont="1" applyBorder="1"/>
    <xf numFmtId="182" fontId="11" fillId="0" borderId="25" xfId="0" applyNumberFormat="1" applyFont="1" applyBorder="1"/>
    <xf numFmtId="172" fontId="11" fillId="0" borderId="19" xfId="0" applyNumberFormat="1" applyFont="1" applyBorder="1" applyAlignment="1">
      <alignment wrapText="1"/>
    </xf>
    <xf numFmtId="182" fontId="11" fillId="0" borderId="51" xfId="0" applyNumberFormat="1" applyFont="1" applyBorder="1"/>
    <xf numFmtId="172" fontId="8" fillId="0" borderId="8" xfId="0" applyNumberFormat="1" applyFont="1" applyBorder="1" applyAlignment="1">
      <alignment wrapText="1"/>
    </xf>
    <xf numFmtId="182" fontId="8" fillId="0" borderId="37" xfId="0" applyNumberFormat="1" applyFont="1" applyBorder="1"/>
    <xf numFmtId="172" fontId="11" fillId="0" borderId="20" xfId="0" applyNumberFormat="1" applyFont="1" applyBorder="1" applyAlignment="1">
      <alignment wrapText="1"/>
    </xf>
    <xf numFmtId="179" fontId="8" fillId="0" borderId="61" xfId="0" applyNumberFormat="1" applyFont="1" applyFill="1" applyBorder="1"/>
    <xf numFmtId="172" fontId="8" fillId="0" borderId="8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 horizontal="center" wrapText="1"/>
    </xf>
    <xf numFmtId="172" fontId="7" fillId="0" borderId="24" xfId="0" applyNumberFormat="1" applyFont="1" applyBorder="1" applyAlignment="1">
      <alignment vertical="center" wrapText="1"/>
    </xf>
    <xf numFmtId="179" fontId="25" fillId="0" borderId="24" xfId="0" applyNumberFormat="1" applyFont="1" applyBorder="1" applyAlignment="1">
      <alignment horizontal="right" vertical="center"/>
    </xf>
    <xf numFmtId="179" fontId="25" fillId="0" borderId="17" xfId="0" applyNumberFormat="1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179" fontId="11" fillId="0" borderId="62" xfId="0" applyNumberFormat="1" applyFont="1" applyBorder="1" applyAlignment="1">
      <alignment vertical="center"/>
    </xf>
    <xf numFmtId="179" fontId="11" fillId="0" borderId="63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horizontal="right" vertical="center"/>
    </xf>
    <xf numFmtId="179" fontId="11" fillId="0" borderId="59" xfId="0" applyNumberFormat="1" applyFont="1" applyBorder="1" applyAlignment="1">
      <alignment horizontal="right" vertical="center"/>
    </xf>
    <xf numFmtId="179" fontId="36" fillId="0" borderId="67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horizontal="right" vertical="center"/>
    </xf>
    <xf numFmtId="179" fontId="36" fillId="0" borderId="62" xfId="0" applyNumberFormat="1" applyFont="1" applyBorder="1" applyAlignment="1">
      <alignment horizontal="right" vertical="center"/>
    </xf>
    <xf numFmtId="0" fontId="32" fillId="0" borderId="7" xfId="0" applyFont="1" applyBorder="1" applyAlignment="1">
      <alignment horizontal="left"/>
    </xf>
    <xf numFmtId="0" fontId="32" fillId="0" borderId="6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0" fontId="1" fillId="0" borderId="0" xfId="0" applyFont="1" applyAlignment="1"/>
    <xf numFmtId="0" fontId="32" fillId="0" borderId="1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9" fontId="58" fillId="0" borderId="17" xfId="0" applyNumberFormat="1" applyFont="1" applyBorder="1" applyAlignment="1">
      <alignment horizontal="right" vertical="center" wrapText="1"/>
    </xf>
    <xf numFmtId="179" fontId="58" fillId="0" borderId="20" xfId="0" applyNumberFormat="1" applyFont="1" applyBorder="1" applyAlignment="1">
      <alignment horizontal="right" vertical="center" wrapText="1"/>
    </xf>
    <xf numFmtId="179" fontId="28" fillId="0" borderId="32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2" fillId="0" borderId="62" xfId="0" applyFont="1" applyBorder="1" applyAlignment="1">
      <alignment horizontal="left" vertical="center" wrapText="1"/>
    </xf>
    <xf numFmtId="0" fontId="27" fillId="0" borderId="22" xfId="0" applyFont="1" applyBorder="1"/>
    <xf numFmtId="0" fontId="27" fillId="0" borderId="0" xfId="0" applyFont="1" applyBorder="1"/>
    <xf numFmtId="0" fontId="4" fillId="0" borderId="0" xfId="0" applyFont="1" applyBorder="1"/>
    <xf numFmtId="0" fontId="32" fillId="0" borderId="34" xfId="0" applyFont="1" applyBorder="1" applyAlignment="1">
      <alignment horizontal="left" vertical="center" wrapText="1"/>
    </xf>
    <xf numFmtId="179" fontId="11" fillId="0" borderId="59" xfId="0" applyNumberFormat="1" applyFont="1" applyBorder="1" applyAlignment="1">
      <alignment vertical="center"/>
    </xf>
    <xf numFmtId="172" fontId="47" fillId="0" borderId="19" xfId="0" applyNumberFormat="1" applyFont="1" applyBorder="1" applyAlignment="1">
      <alignment wrapText="1"/>
    </xf>
    <xf numFmtId="0" fontId="39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5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2" fillId="0" borderId="22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center" vertical="center" wrapText="1"/>
    </xf>
    <xf numFmtId="172" fontId="14" fillId="0" borderId="17" xfId="0" applyNumberFormat="1" applyFont="1" applyBorder="1" applyAlignment="1">
      <alignment vertical="center"/>
    </xf>
    <xf numFmtId="172" fontId="37" fillId="0" borderId="8" xfId="0" applyNumberFormat="1" applyFont="1" applyBorder="1" applyAlignment="1">
      <alignment vertical="center"/>
    </xf>
    <xf numFmtId="172" fontId="11" fillId="0" borderId="17" xfId="0" applyNumberFormat="1" applyFont="1" applyBorder="1" applyAlignment="1">
      <alignment vertical="center"/>
    </xf>
    <xf numFmtId="179" fontId="48" fillId="0" borderId="39" xfId="0" applyNumberFormat="1" applyFont="1" applyBorder="1" applyAlignment="1">
      <alignment vertical="center"/>
    </xf>
    <xf numFmtId="172" fontId="15" fillId="0" borderId="27" xfId="0" applyNumberFormat="1" applyFont="1" applyBorder="1" applyAlignment="1">
      <alignment vertical="center"/>
    </xf>
    <xf numFmtId="179" fontId="48" fillId="0" borderId="2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2" xfId="0" applyNumberFormat="1" applyFont="1" applyBorder="1" applyAlignment="1">
      <alignment vertical="center"/>
    </xf>
    <xf numFmtId="179" fontId="32" fillId="0" borderId="4" xfId="0" applyNumberFormat="1" applyFont="1" applyBorder="1" applyAlignment="1">
      <alignment vertical="center"/>
    </xf>
    <xf numFmtId="179" fontId="14" fillId="0" borderId="3" xfId="0" applyNumberFormat="1" applyFont="1" applyFill="1" applyBorder="1" applyAlignment="1">
      <alignment vertical="center"/>
    </xf>
    <xf numFmtId="179" fontId="14" fillId="0" borderId="3" xfId="0" applyNumberFormat="1" applyFont="1" applyBorder="1" applyAlignment="1">
      <alignment vertical="center"/>
    </xf>
    <xf numFmtId="172" fontId="37" fillId="0" borderId="31" xfId="0" applyNumberFormat="1" applyFont="1" applyBorder="1" applyAlignment="1">
      <alignment vertical="center"/>
    </xf>
    <xf numFmtId="179" fontId="11" fillId="0" borderId="6" xfId="0" applyNumberFormat="1" applyFont="1" applyBorder="1" applyAlignment="1">
      <alignment vertical="center"/>
    </xf>
    <xf numFmtId="172" fontId="14" fillId="0" borderId="41" xfId="0" applyNumberFormat="1" applyFont="1" applyBorder="1" applyAlignment="1">
      <alignment vertical="center"/>
    </xf>
    <xf numFmtId="172" fontId="37" fillId="0" borderId="31" xfId="0" applyNumberFormat="1" applyFont="1" applyBorder="1" applyAlignment="1">
      <alignment vertical="center" wrapText="1"/>
    </xf>
    <xf numFmtId="172" fontId="39" fillId="0" borderId="39" xfId="0" applyNumberFormat="1" applyFont="1" applyBorder="1" applyAlignment="1">
      <alignment horizontal="center" vertical="center" wrapText="1"/>
    </xf>
    <xf numFmtId="172" fontId="32" fillId="0" borderId="24" xfId="0" applyNumberFormat="1" applyFont="1" applyBorder="1" applyAlignment="1">
      <alignment wrapText="1"/>
    </xf>
    <xf numFmtId="172" fontId="32" fillId="0" borderId="38" xfId="0" applyNumberFormat="1" applyFont="1" applyBorder="1" applyAlignment="1">
      <alignment wrapText="1"/>
    </xf>
    <xf numFmtId="172" fontId="33" fillId="0" borderId="14" xfId="0" applyNumberFormat="1" applyFont="1" applyBorder="1" applyAlignment="1">
      <alignment wrapText="1"/>
    </xf>
    <xf numFmtId="172" fontId="32" fillId="0" borderId="34" xfId="0" applyNumberFormat="1" applyFont="1" applyBorder="1" applyAlignment="1">
      <alignment horizontal="left" vertical="center" wrapText="1"/>
    </xf>
    <xf numFmtId="172" fontId="33" fillId="0" borderId="14" xfId="0" applyNumberFormat="1" applyFont="1" applyBorder="1" applyAlignment="1">
      <alignment horizontal="left" vertical="center" wrapText="1"/>
    </xf>
    <xf numFmtId="172" fontId="32" fillId="0" borderId="34" xfId="0" applyNumberFormat="1" applyFont="1" applyBorder="1" applyAlignment="1">
      <alignment wrapText="1"/>
    </xf>
    <xf numFmtId="172" fontId="34" fillId="0" borderId="65" xfId="0" applyNumberFormat="1" applyFont="1" applyBorder="1" applyAlignment="1">
      <alignment wrapText="1"/>
    </xf>
    <xf numFmtId="172" fontId="33" fillId="0" borderId="65" xfId="0" applyNumberFormat="1" applyFont="1" applyBorder="1" applyAlignment="1">
      <alignment wrapText="1"/>
    </xf>
    <xf numFmtId="182" fontId="32" fillId="0" borderId="17" xfId="0" applyNumberFormat="1" applyFont="1" applyBorder="1"/>
    <xf numFmtId="182" fontId="32" fillId="0" borderId="19" xfId="0" applyNumberFormat="1" applyFont="1" applyBorder="1"/>
    <xf numFmtId="182" fontId="32" fillId="0" borderId="18" xfId="0" applyNumberFormat="1" applyFont="1" applyBorder="1"/>
    <xf numFmtId="182" fontId="32" fillId="0" borderId="21" xfId="0" applyNumberFormat="1" applyFont="1" applyBorder="1"/>
    <xf numFmtId="172" fontId="33" fillId="0" borderId="8" xfId="0" applyNumberFormat="1" applyFont="1" applyBorder="1"/>
    <xf numFmtId="172" fontId="32" fillId="0" borderId="68" xfId="0" applyNumberFormat="1" applyFont="1" applyBorder="1" applyAlignment="1">
      <alignment horizontal="right" vertical="center" wrapText="1"/>
    </xf>
    <xf numFmtId="172" fontId="33" fillId="0" borderId="8" xfId="0" applyNumberFormat="1" applyFont="1" applyBorder="1" applyAlignment="1">
      <alignment horizontal="right" vertical="center" wrapText="1"/>
    </xf>
    <xf numFmtId="3" fontId="33" fillId="0" borderId="8" xfId="0" applyNumberFormat="1" applyFont="1" applyBorder="1"/>
    <xf numFmtId="172" fontId="34" fillId="0" borderId="8" xfId="0" applyNumberFormat="1" applyFont="1" applyBorder="1"/>
    <xf numFmtId="172" fontId="34" fillId="0" borderId="62" xfId="0" applyNumberFormat="1" applyFont="1" applyBorder="1"/>
    <xf numFmtId="182" fontId="33" fillId="0" borderId="8" xfId="0" applyNumberFormat="1" applyFont="1" applyBorder="1"/>
    <xf numFmtId="172" fontId="14" fillId="0" borderId="69" xfId="0" applyNumberFormat="1" applyFont="1" applyBorder="1" applyAlignment="1">
      <alignment vertical="center"/>
    </xf>
    <xf numFmtId="10" fontId="14" fillId="0" borderId="4" xfId="0" applyNumberFormat="1" applyFont="1" applyBorder="1" applyAlignment="1">
      <alignment vertical="center"/>
    </xf>
    <xf numFmtId="172" fontId="33" fillId="0" borderId="63" xfId="0" applyNumberFormat="1" applyFont="1" applyBorder="1" applyAlignment="1">
      <alignment horizontal="center" vertical="center" wrapText="1"/>
    </xf>
    <xf numFmtId="172" fontId="33" fillId="0" borderId="70" xfId="0" applyNumberFormat="1" applyFont="1" applyBorder="1" applyAlignment="1">
      <alignment horizontal="center" vertical="center" wrapText="1"/>
    </xf>
    <xf numFmtId="172" fontId="33" fillId="0" borderId="59" xfId="0" applyNumberFormat="1" applyFont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vertical="center" wrapText="1"/>
    </xf>
    <xf numFmtId="172" fontId="8" fillId="0" borderId="28" xfId="0" applyNumberFormat="1" applyFont="1" applyBorder="1" applyAlignment="1">
      <alignment horizontal="center" vertical="center" wrapText="1"/>
    </xf>
    <xf numFmtId="172" fontId="11" fillId="0" borderId="69" xfId="0" applyNumberFormat="1" applyFont="1" applyBorder="1" applyAlignment="1"/>
    <xf numFmtId="179" fontId="11" fillId="0" borderId="45" xfId="0" applyNumberFormat="1" applyFont="1" applyBorder="1" applyAlignment="1"/>
    <xf numFmtId="172" fontId="11" fillId="0" borderId="39" xfId="0" applyNumberFormat="1" applyFont="1" applyBorder="1" applyAlignment="1"/>
    <xf numFmtId="179" fontId="11" fillId="0" borderId="25" xfId="0" applyNumberFormat="1" applyFont="1" applyBorder="1" applyAlignment="1"/>
    <xf numFmtId="182" fontId="11" fillId="0" borderId="40" xfId="0" applyNumberFormat="1" applyFont="1" applyBorder="1" applyAlignment="1"/>
    <xf numFmtId="179" fontId="11" fillId="0" borderId="58" xfId="0" applyNumberFormat="1" applyFont="1" applyBorder="1" applyAlignment="1"/>
    <xf numFmtId="172" fontId="8" fillId="0" borderId="1" xfId="0" applyNumberFormat="1" applyFont="1" applyBorder="1" applyAlignment="1"/>
    <xf numFmtId="172" fontId="8" fillId="0" borderId="37" xfId="0" applyNumberFormat="1" applyFont="1" applyBorder="1" applyAlignment="1"/>
    <xf numFmtId="182" fontId="11" fillId="0" borderId="4" xfId="0" applyNumberFormat="1" applyFont="1" applyBorder="1" applyAlignment="1"/>
    <xf numFmtId="182" fontId="11" fillId="0" borderId="39" xfId="0" applyNumberFormat="1" applyFont="1" applyBorder="1" applyAlignment="1"/>
    <xf numFmtId="182" fontId="11" fillId="0" borderId="3" xfId="0" applyNumberFormat="1" applyFont="1" applyBorder="1" applyAlignment="1"/>
    <xf numFmtId="179" fontId="11" fillId="0" borderId="28" xfId="0" applyNumberFormat="1" applyFont="1" applyBorder="1" applyAlignment="1"/>
    <xf numFmtId="172" fontId="8" fillId="0" borderId="1" xfId="0" applyNumberFormat="1" applyFont="1" applyBorder="1"/>
    <xf numFmtId="3" fontId="14" fillId="0" borderId="17" xfId="0" applyNumberFormat="1" applyFont="1" applyBorder="1" applyAlignment="1">
      <alignment vertical="center"/>
    </xf>
    <xf numFmtId="182" fontId="37" fillId="0" borderId="8" xfId="0" applyNumberFormat="1" applyFont="1" applyBorder="1" applyAlignment="1">
      <alignment vertical="center"/>
    </xf>
    <xf numFmtId="172" fontId="11" fillId="0" borderId="51" xfId="0" applyNumberFormat="1" applyFont="1" applyBorder="1" applyAlignment="1">
      <alignment vertical="center"/>
    </xf>
    <xf numFmtId="172" fontId="11" fillId="0" borderId="16" xfId="0" applyNumberFormat="1" applyFont="1" applyBorder="1" applyAlignment="1">
      <alignment horizontal="justify" vertical="center" wrapText="1"/>
    </xf>
    <xf numFmtId="172" fontId="32" fillId="0" borderId="64" xfId="0" applyNumberFormat="1" applyFont="1" applyBorder="1" applyAlignment="1">
      <alignment wrapText="1"/>
    </xf>
    <xf numFmtId="182" fontId="32" fillId="0" borderId="42" xfId="0" applyNumberFormat="1" applyFont="1" applyBorder="1"/>
    <xf numFmtId="172" fontId="11" fillId="0" borderId="42" xfId="0" applyNumberFormat="1" applyFont="1" applyBorder="1" applyAlignment="1">
      <alignment wrapText="1"/>
    </xf>
    <xf numFmtId="172" fontId="11" fillId="0" borderId="62" xfId="0" applyNumberFormat="1" applyFont="1" applyBorder="1" applyAlignment="1">
      <alignment wrapText="1"/>
    </xf>
    <xf numFmtId="179" fontId="8" fillId="0" borderId="37" xfId="0" applyNumberFormat="1" applyFont="1" applyBorder="1"/>
    <xf numFmtId="172" fontId="11" fillId="0" borderId="18" xfId="0" applyNumberFormat="1" applyFont="1" applyBorder="1" applyAlignment="1">
      <alignment horizontal="right" vertical="center" wrapText="1"/>
    </xf>
    <xf numFmtId="182" fontId="11" fillId="0" borderId="59" xfId="0" applyNumberFormat="1" applyFont="1" applyBorder="1"/>
    <xf numFmtId="172" fontId="8" fillId="0" borderId="68" xfId="0" applyNumberFormat="1" applyFont="1" applyBorder="1" applyAlignment="1">
      <alignment horizontal="left" vertical="center" wrapText="1"/>
    </xf>
    <xf numFmtId="182" fontId="8" fillId="0" borderId="51" xfId="0" applyNumberFormat="1" applyFont="1" applyBorder="1"/>
    <xf numFmtId="179" fontId="11" fillId="0" borderId="72" xfId="0" applyNumberFormat="1" applyFont="1" applyBorder="1"/>
    <xf numFmtId="3" fontId="11" fillId="0" borderId="18" xfId="0" applyNumberFormat="1" applyFont="1" applyBorder="1"/>
    <xf numFmtId="179" fontId="11" fillId="0" borderId="72" xfId="0" applyNumberFormat="1" applyFont="1" applyFill="1" applyBorder="1"/>
    <xf numFmtId="179" fontId="11" fillId="0" borderId="42" xfId="0" applyNumberFormat="1" applyFont="1" applyBorder="1"/>
    <xf numFmtId="182" fontId="8" fillId="0" borderId="8" xfId="0" applyNumberFormat="1" applyFont="1" applyBorder="1"/>
    <xf numFmtId="182" fontId="55" fillId="0" borderId="0" xfId="0" applyNumberFormat="1" applyFont="1"/>
    <xf numFmtId="182" fontId="39" fillId="0" borderId="0" xfId="0" applyNumberFormat="1" applyFont="1"/>
    <xf numFmtId="182" fontId="56" fillId="0" borderId="0" xfId="0" applyNumberFormat="1" applyFont="1"/>
    <xf numFmtId="182" fontId="11" fillId="0" borderId="45" xfId="0" applyNumberFormat="1" applyFont="1" applyBorder="1"/>
    <xf numFmtId="3" fontId="11" fillId="0" borderId="52" xfId="0" applyNumberFormat="1" applyFont="1" applyBorder="1"/>
    <xf numFmtId="172" fontId="47" fillId="0" borderId="18" xfId="0" applyNumberFormat="1" applyFont="1" applyBorder="1" applyAlignment="1">
      <alignment wrapText="1"/>
    </xf>
    <xf numFmtId="172" fontId="43" fillId="0" borderId="0" xfId="1" applyNumberFormat="1" applyFont="1" applyAlignment="1">
      <alignment horizontal="center"/>
    </xf>
    <xf numFmtId="172" fontId="44" fillId="0" borderId="0" xfId="1" applyNumberFormat="1" applyFont="1" applyAlignment="1">
      <alignment horizontal="center"/>
    </xf>
    <xf numFmtId="172" fontId="51" fillId="0" borderId="0" xfId="1" applyNumberFormat="1" applyFont="1" applyAlignment="1">
      <alignment horizontal="center"/>
    </xf>
    <xf numFmtId="172" fontId="20" fillId="0" borderId="49" xfId="0" applyNumberFormat="1" applyFont="1" applyBorder="1" applyAlignment="1">
      <alignment horizontal="center" vertical="center" wrapText="1"/>
    </xf>
    <xf numFmtId="172" fontId="20" fillId="0" borderId="51" xfId="0" applyNumberFormat="1" applyFont="1" applyBorder="1" applyAlignment="1">
      <alignment horizontal="center" vertical="center" wrapText="1"/>
    </xf>
    <xf numFmtId="172" fontId="20" fillId="0" borderId="59" xfId="0" applyNumberFormat="1" applyFont="1" applyBorder="1" applyAlignment="1">
      <alignment horizontal="center" vertical="center" wrapText="1"/>
    </xf>
    <xf numFmtId="172" fontId="20" fillId="0" borderId="46" xfId="1" applyNumberFormat="1" applyFont="1" applyBorder="1" applyAlignment="1">
      <alignment horizontal="center" vertical="center"/>
    </xf>
    <xf numFmtId="172" fontId="47" fillId="0" borderId="34" xfId="1" applyNumberFormat="1" applyFont="1" applyBorder="1" applyAlignment="1">
      <alignment horizontal="center" vertical="center"/>
    </xf>
    <xf numFmtId="172" fontId="47" fillId="0" borderId="65" xfId="1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172" fontId="8" fillId="0" borderId="56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8" fillId="0" borderId="57" xfId="0" applyNumberFormat="1" applyFont="1" applyBorder="1" applyAlignment="1">
      <alignment horizontal="center" vertical="center"/>
    </xf>
    <xf numFmtId="172" fontId="11" fillId="0" borderId="3" xfId="0" applyNumberFormat="1" applyFont="1" applyBorder="1" applyAlignment="1">
      <alignment horizontal="center" vertical="center" wrapText="1"/>
    </xf>
    <xf numFmtId="172" fontId="11" fillId="0" borderId="70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8" fillId="0" borderId="69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172" fontId="11" fillId="0" borderId="21" xfId="0" applyNumberFormat="1" applyFont="1" applyBorder="1" applyAlignment="1">
      <alignment horizontal="center" vertical="center" wrapText="1"/>
    </xf>
    <xf numFmtId="172" fontId="11" fillId="0" borderId="62" xfId="0" applyNumberFormat="1" applyFont="1" applyBorder="1" applyAlignment="1">
      <alignment horizontal="center" vertical="center" wrapText="1"/>
    </xf>
    <xf numFmtId="172" fontId="11" fillId="0" borderId="9" xfId="0" applyNumberFormat="1" applyFont="1" applyBorder="1" applyAlignment="1">
      <alignment horizontal="center" vertical="center" wrapText="1"/>
    </xf>
    <xf numFmtId="172" fontId="11" fillId="0" borderId="67" xfId="0" applyNumberFormat="1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39" fillId="0" borderId="6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79" fontId="39" fillId="0" borderId="45" xfId="0" applyNumberFormat="1" applyFont="1" applyBorder="1" applyAlignment="1">
      <alignment horizontal="center" vertical="center" wrapText="1"/>
    </xf>
    <xf numFmtId="179" fontId="39" fillId="0" borderId="25" xfId="0" applyNumberFormat="1" applyFont="1" applyBorder="1" applyAlignment="1">
      <alignment horizontal="center" vertical="center" wrapText="1"/>
    </xf>
    <xf numFmtId="179" fontId="39" fillId="0" borderId="5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172" fontId="8" fillId="0" borderId="0" xfId="0" applyNumberFormat="1" applyFont="1" applyAlignment="1">
      <alignment horizontal="center"/>
    </xf>
    <xf numFmtId="172" fontId="11" fillId="0" borderId="39" xfId="0" applyNumberFormat="1" applyFont="1" applyBorder="1" applyAlignment="1">
      <alignment horizontal="center" vertical="center" wrapText="1"/>
    </xf>
    <xf numFmtId="172" fontId="11" fillId="0" borderId="40" xfId="0" applyNumberFormat="1" applyFont="1" applyBorder="1" applyAlignment="1">
      <alignment horizontal="center" vertical="center" wrapText="1"/>
    </xf>
    <xf numFmtId="172" fontId="11" fillId="0" borderId="26" xfId="0" applyNumberFormat="1" applyFont="1" applyBorder="1" applyAlignment="1">
      <alignment horizontal="center" vertical="center" wrapText="1"/>
    </xf>
    <xf numFmtId="172" fontId="11" fillId="0" borderId="5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8" fillId="0" borderId="6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20" fillId="0" borderId="42" xfId="0" applyNumberFormat="1" applyFont="1" applyBorder="1" applyAlignment="1">
      <alignment horizontal="center" vertical="center"/>
    </xf>
    <xf numFmtId="172" fontId="20" fillId="0" borderId="18" xfId="0" applyNumberFormat="1" applyFont="1" applyBorder="1" applyAlignment="1">
      <alignment horizontal="center" vertical="center"/>
    </xf>
    <xf numFmtId="172" fontId="20" fillId="0" borderId="20" xfId="0" applyNumberFormat="1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2" fontId="11" fillId="0" borderId="25" xfId="0" applyNumberFormat="1" applyFont="1" applyBorder="1" applyAlignment="1">
      <alignment horizontal="center" vertical="center" wrapText="1"/>
    </xf>
    <xf numFmtId="172" fontId="11" fillId="0" borderId="58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2" fontId="33" fillId="0" borderId="0" xfId="0" applyNumberFormat="1" applyFont="1" applyAlignment="1">
      <alignment horizontal="center"/>
    </xf>
    <xf numFmtId="3" fontId="11" fillId="0" borderId="39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/>
    </xf>
    <xf numFmtId="0" fontId="39" fillId="0" borderId="4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right" vertical="center"/>
    </xf>
    <xf numFmtId="3" fontId="11" fillId="0" borderId="6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7" fillId="0" borderId="49" xfId="0" applyNumberFormat="1" applyFont="1" applyBorder="1" applyAlignment="1">
      <alignment horizontal="right" vertical="center"/>
    </xf>
    <xf numFmtId="3" fontId="27" fillId="0" borderId="59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3" fontId="27" fillId="0" borderId="63" xfId="0" applyNumberFormat="1" applyFont="1" applyBorder="1" applyAlignment="1">
      <alignment horizontal="right" vertical="center"/>
    </xf>
    <xf numFmtId="3" fontId="27" fillId="0" borderId="68" xfId="0" applyNumberFormat="1" applyFont="1" applyBorder="1" applyAlignment="1">
      <alignment horizontal="right" vertical="center"/>
    </xf>
    <xf numFmtId="3" fontId="27" fillId="0" borderId="62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7" fillId="0" borderId="76" xfId="0" applyFont="1" applyBorder="1"/>
    <xf numFmtId="0" fontId="43" fillId="0" borderId="0" xfId="0" applyFont="1" applyAlignment="1">
      <alignment horizontal="center" vertical="center"/>
    </xf>
    <xf numFmtId="172" fontId="37" fillId="0" borderId="42" xfId="0" applyNumberFormat="1" applyFont="1" applyBorder="1" applyAlignment="1">
      <alignment horizontal="center" vertical="center"/>
    </xf>
    <xf numFmtId="172" fontId="14" fillId="0" borderId="18" xfId="0" applyNumberFormat="1" applyFont="1" applyBorder="1" applyAlignment="1">
      <alignment vertical="center"/>
    </xf>
    <xf numFmtId="172" fontId="14" fillId="0" borderId="2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72" fontId="8" fillId="0" borderId="68" xfId="0" applyNumberFormat="1" applyFont="1" applyBorder="1" applyAlignment="1">
      <alignment horizontal="center" vertical="center" wrapText="1"/>
    </xf>
    <xf numFmtId="172" fontId="35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172" fontId="44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172" fontId="8" fillId="0" borderId="14" xfId="0" applyNumberFormat="1" applyFont="1" applyBorder="1" applyAlignment="1">
      <alignment horizontal="left" vertical="center"/>
    </xf>
    <xf numFmtId="172" fontId="8" fillId="0" borderId="77" xfId="0" applyNumberFormat="1" applyFont="1" applyBorder="1" applyAlignment="1">
      <alignment horizontal="left" vertical="center"/>
    </xf>
    <xf numFmtId="172" fontId="8" fillId="0" borderId="61" xfId="0" applyNumberFormat="1" applyFont="1" applyBorder="1" applyAlignment="1">
      <alignment horizontal="left" vertical="center"/>
    </xf>
    <xf numFmtId="172" fontId="8" fillId="0" borderId="14" xfId="0" applyNumberFormat="1" applyFont="1" applyBorder="1" applyAlignment="1">
      <alignment horizontal="left" vertical="center" wrapText="1"/>
    </xf>
    <xf numFmtId="172" fontId="8" fillId="0" borderId="77" xfId="0" applyNumberFormat="1" applyFont="1" applyBorder="1" applyAlignment="1">
      <alignment horizontal="left" vertical="center" wrapText="1"/>
    </xf>
    <xf numFmtId="172" fontId="8" fillId="0" borderId="61" xfId="0" applyNumberFormat="1" applyFont="1" applyBorder="1" applyAlignment="1">
      <alignment horizontal="left" vertical="center" wrapText="1"/>
    </xf>
    <xf numFmtId="172" fontId="11" fillId="0" borderId="64" xfId="0" applyNumberFormat="1" applyFont="1" applyBorder="1" applyAlignment="1">
      <alignment horizontal="left" vertical="center" wrapText="1"/>
    </xf>
    <xf numFmtId="172" fontId="11" fillId="0" borderId="60" xfId="0" applyNumberFormat="1" applyFont="1" applyBorder="1" applyAlignment="1">
      <alignment horizontal="left" vertical="center" wrapText="1"/>
    </xf>
    <xf numFmtId="172" fontId="11" fillId="0" borderId="76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172" fontId="8" fillId="0" borderId="49" xfId="0" applyNumberFormat="1" applyFont="1" applyBorder="1" applyAlignment="1">
      <alignment horizontal="center" vertical="center" wrapText="1"/>
    </xf>
    <xf numFmtId="172" fontId="8" fillId="0" borderId="59" xfId="0" applyNumberFormat="1" applyFont="1" applyBorder="1" applyAlignment="1">
      <alignment horizontal="center" vertical="center" wrapText="1"/>
    </xf>
    <xf numFmtId="172" fontId="8" fillId="0" borderId="46" xfId="0" applyNumberFormat="1" applyFont="1" applyBorder="1" applyAlignment="1">
      <alignment horizontal="center" vertical="center" wrapText="1"/>
    </xf>
    <xf numFmtId="172" fontId="8" fillId="0" borderId="47" xfId="0" applyNumberFormat="1" applyFont="1" applyBorder="1" applyAlignment="1">
      <alignment horizontal="center" vertical="center" wrapText="1"/>
    </xf>
    <xf numFmtId="172" fontId="8" fillId="0" borderId="48" xfId="0" applyNumberFormat="1" applyFont="1" applyBorder="1" applyAlignment="1">
      <alignment horizontal="center" vertical="center" wrapText="1"/>
    </xf>
    <xf numFmtId="172" fontId="8" fillId="0" borderId="65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172" fontId="8" fillId="0" borderId="72" xfId="0" applyNumberFormat="1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9" fillId="0" borderId="7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7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35" xfId="0" quotePrefix="1" applyFont="1" applyBorder="1" applyAlignment="1">
      <alignment horizontal="center" vertical="center"/>
    </xf>
    <xf numFmtId="0" fontId="27" fillId="0" borderId="6" xfId="0" quotePrefix="1" applyFont="1" applyBorder="1" applyAlignment="1">
      <alignment horizontal="center" vertical="center"/>
    </xf>
    <xf numFmtId="0" fontId="27" fillId="0" borderId="5" xfId="0" quotePrefix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39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</cellXfs>
  <cellStyles count="2">
    <cellStyle name="Normál" xfId="0" builtinId="0"/>
    <cellStyle name="Normál_Munk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18</xdr:row>
      <xdr:rowOff>0</xdr:rowOff>
    </xdr:from>
    <xdr:to>
      <xdr:col>0</xdr:col>
      <xdr:colOff>2476500</xdr:colOff>
      <xdr:row>18</xdr:row>
      <xdr:rowOff>200025</xdr:rowOff>
    </xdr:to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4003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18</xdr:row>
      <xdr:rowOff>0</xdr:rowOff>
    </xdr:from>
    <xdr:to>
      <xdr:col>0</xdr:col>
      <xdr:colOff>2476500</xdr:colOff>
      <xdr:row>18</xdr:row>
      <xdr:rowOff>200025</xdr:rowOff>
    </xdr:to>
    <xdr:sp macro="" textlink="">
      <xdr:nvSpPr>
        <xdr:cNvPr id="22838" name="Text Box 2"/>
        <xdr:cNvSpPr txBox="1">
          <a:spLocks noChangeArrowheads="1"/>
        </xdr:cNvSpPr>
      </xdr:nvSpPr>
      <xdr:spPr bwMode="auto">
        <a:xfrm>
          <a:off x="24003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18</xdr:row>
      <xdr:rowOff>0</xdr:rowOff>
    </xdr:from>
    <xdr:to>
      <xdr:col>0</xdr:col>
      <xdr:colOff>2476500</xdr:colOff>
      <xdr:row>18</xdr:row>
      <xdr:rowOff>200025</xdr:rowOff>
    </xdr:to>
    <xdr:sp macro="" textlink="">
      <xdr:nvSpPr>
        <xdr:cNvPr id="22839" name="Text Box 3"/>
        <xdr:cNvSpPr txBox="1">
          <a:spLocks noChangeArrowheads="1"/>
        </xdr:cNvSpPr>
      </xdr:nvSpPr>
      <xdr:spPr bwMode="auto">
        <a:xfrm>
          <a:off x="24003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0" name="Text Box 4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1" name="Text Box 5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2" name="Text Box 6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17</xdr:row>
      <xdr:rowOff>0</xdr:rowOff>
    </xdr:from>
    <xdr:to>
      <xdr:col>0</xdr:col>
      <xdr:colOff>2476500</xdr:colOff>
      <xdr:row>17</xdr:row>
      <xdr:rowOff>200025</xdr:rowOff>
    </xdr:to>
    <xdr:sp macro="" textlink="">
      <xdr:nvSpPr>
        <xdr:cNvPr id="22843" name="Text Box 7"/>
        <xdr:cNvSpPr txBox="1">
          <a:spLocks noChangeArrowheads="1"/>
        </xdr:cNvSpPr>
      </xdr:nvSpPr>
      <xdr:spPr bwMode="auto">
        <a:xfrm>
          <a:off x="24003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18</xdr:row>
      <xdr:rowOff>0</xdr:rowOff>
    </xdr:from>
    <xdr:to>
      <xdr:col>0</xdr:col>
      <xdr:colOff>2476500</xdr:colOff>
      <xdr:row>18</xdr:row>
      <xdr:rowOff>200025</xdr:rowOff>
    </xdr:to>
    <xdr:sp macro="" textlink="">
      <xdr:nvSpPr>
        <xdr:cNvPr id="22844" name="Text Box 8"/>
        <xdr:cNvSpPr txBox="1">
          <a:spLocks noChangeArrowheads="1"/>
        </xdr:cNvSpPr>
      </xdr:nvSpPr>
      <xdr:spPr bwMode="auto">
        <a:xfrm>
          <a:off x="24003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17</xdr:row>
      <xdr:rowOff>0</xdr:rowOff>
    </xdr:from>
    <xdr:to>
      <xdr:col>0</xdr:col>
      <xdr:colOff>2476500</xdr:colOff>
      <xdr:row>17</xdr:row>
      <xdr:rowOff>200025</xdr:rowOff>
    </xdr:to>
    <xdr:sp macro="" textlink="">
      <xdr:nvSpPr>
        <xdr:cNvPr id="22845" name="Text Box 9"/>
        <xdr:cNvSpPr txBox="1">
          <a:spLocks noChangeArrowheads="1"/>
        </xdr:cNvSpPr>
      </xdr:nvSpPr>
      <xdr:spPr bwMode="auto">
        <a:xfrm>
          <a:off x="24003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6" name="Text Box 10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7" name="Text Box 11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23</xdr:row>
      <xdr:rowOff>0</xdr:rowOff>
    </xdr:from>
    <xdr:to>
      <xdr:col>0</xdr:col>
      <xdr:colOff>2476500</xdr:colOff>
      <xdr:row>23</xdr:row>
      <xdr:rowOff>200025</xdr:rowOff>
    </xdr:to>
    <xdr:sp macro="" textlink="">
      <xdr:nvSpPr>
        <xdr:cNvPr id="22848" name="Text Box 12"/>
        <xdr:cNvSpPr txBox="1">
          <a:spLocks noChangeArrowheads="1"/>
        </xdr:cNvSpPr>
      </xdr:nvSpPr>
      <xdr:spPr bwMode="auto">
        <a:xfrm>
          <a:off x="2400300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200025</xdr:rowOff>
    </xdr:to>
    <xdr:sp macro="" textlink="">
      <xdr:nvSpPr>
        <xdr:cNvPr id="22849" name="Text Box 13"/>
        <xdr:cNvSpPr txBox="1">
          <a:spLocks noChangeArrowheads="1"/>
        </xdr:cNvSpPr>
      </xdr:nvSpPr>
      <xdr:spPr bwMode="auto">
        <a:xfrm>
          <a:off x="45339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200025</xdr:rowOff>
    </xdr:to>
    <xdr:sp macro="" textlink="">
      <xdr:nvSpPr>
        <xdr:cNvPr id="22850" name="Text Box 14"/>
        <xdr:cNvSpPr txBox="1">
          <a:spLocks noChangeArrowheads="1"/>
        </xdr:cNvSpPr>
      </xdr:nvSpPr>
      <xdr:spPr bwMode="auto">
        <a:xfrm>
          <a:off x="45339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200025</xdr:rowOff>
    </xdr:to>
    <xdr:sp macro="" textlink="">
      <xdr:nvSpPr>
        <xdr:cNvPr id="22851" name="Text Box 15"/>
        <xdr:cNvSpPr txBox="1">
          <a:spLocks noChangeArrowheads="1"/>
        </xdr:cNvSpPr>
      </xdr:nvSpPr>
      <xdr:spPr bwMode="auto">
        <a:xfrm>
          <a:off x="4533900" y="4591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200025</xdr:rowOff>
    </xdr:to>
    <xdr:sp macro="" textlink="">
      <xdr:nvSpPr>
        <xdr:cNvPr id="22852" name="Text Box 16"/>
        <xdr:cNvSpPr txBox="1">
          <a:spLocks noChangeArrowheads="1"/>
        </xdr:cNvSpPr>
      </xdr:nvSpPr>
      <xdr:spPr bwMode="auto">
        <a:xfrm>
          <a:off x="45339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53" name="Text Box 17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54" name="Text Box 18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55" name="Text Box 19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56" name="Text Box 17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57" name="Text Box 19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14</xdr:row>
      <xdr:rowOff>0</xdr:rowOff>
    </xdr:from>
    <xdr:to>
      <xdr:col>0</xdr:col>
      <xdr:colOff>2476500</xdr:colOff>
      <xdr:row>14</xdr:row>
      <xdr:rowOff>200025</xdr:rowOff>
    </xdr:to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4003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14</xdr:row>
      <xdr:rowOff>0</xdr:rowOff>
    </xdr:from>
    <xdr:to>
      <xdr:col>0</xdr:col>
      <xdr:colOff>2476500</xdr:colOff>
      <xdr:row>14</xdr:row>
      <xdr:rowOff>200025</xdr:rowOff>
    </xdr:to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24003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14</xdr:row>
      <xdr:rowOff>0</xdr:rowOff>
    </xdr:from>
    <xdr:to>
      <xdr:col>0</xdr:col>
      <xdr:colOff>2476500</xdr:colOff>
      <xdr:row>14</xdr:row>
      <xdr:rowOff>200025</xdr:rowOff>
    </xdr:to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24003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1" name="Text Box 4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2" name="Text Box 5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3" name="Text Box 6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13</xdr:row>
      <xdr:rowOff>0</xdr:rowOff>
    </xdr:from>
    <xdr:to>
      <xdr:col>0</xdr:col>
      <xdr:colOff>2476500</xdr:colOff>
      <xdr:row>13</xdr:row>
      <xdr:rowOff>200025</xdr:rowOff>
    </xdr:to>
    <xdr:sp macro="" textlink="">
      <xdr:nvSpPr>
        <xdr:cNvPr id="22864" name="Text Box 7"/>
        <xdr:cNvSpPr txBox="1">
          <a:spLocks noChangeArrowheads="1"/>
        </xdr:cNvSpPr>
      </xdr:nvSpPr>
      <xdr:spPr bwMode="auto">
        <a:xfrm>
          <a:off x="2400300" y="3114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14</xdr:row>
      <xdr:rowOff>0</xdr:rowOff>
    </xdr:from>
    <xdr:to>
      <xdr:col>0</xdr:col>
      <xdr:colOff>2476500</xdr:colOff>
      <xdr:row>14</xdr:row>
      <xdr:rowOff>200025</xdr:rowOff>
    </xdr:to>
    <xdr:sp macro="" textlink="">
      <xdr:nvSpPr>
        <xdr:cNvPr id="22865" name="Text Box 8"/>
        <xdr:cNvSpPr txBox="1">
          <a:spLocks noChangeArrowheads="1"/>
        </xdr:cNvSpPr>
      </xdr:nvSpPr>
      <xdr:spPr bwMode="auto">
        <a:xfrm>
          <a:off x="24003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13</xdr:row>
      <xdr:rowOff>0</xdr:rowOff>
    </xdr:from>
    <xdr:to>
      <xdr:col>0</xdr:col>
      <xdr:colOff>2476500</xdr:colOff>
      <xdr:row>13</xdr:row>
      <xdr:rowOff>200025</xdr:rowOff>
    </xdr:to>
    <xdr:sp macro="" textlink="">
      <xdr:nvSpPr>
        <xdr:cNvPr id="22866" name="Text Box 9"/>
        <xdr:cNvSpPr txBox="1">
          <a:spLocks noChangeArrowheads="1"/>
        </xdr:cNvSpPr>
      </xdr:nvSpPr>
      <xdr:spPr bwMode="auto">
        <a:xfrm>
          <a:off x="2400300" y="3114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7" name="Text Box 10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8" name="Text Box 11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2400300</xdr:colOff>
      <xdr:row>28</xdr:row>
      <xdr:rowOff>0</xdr:rowOff>
    </xdr:from>
    <xdr:to>
      <xdr:col>0</xdr:col>
      <xdr:colOff>2476500</xdr:colOff>
      <xdr:row>28</xdr:row>
      <xdr:rowOff>200025</xdr:rowOff>
    </xdr:to>
    <xdr:sp macro="" textlink="">
      <xdr:nvSpPr>
        <xdr:cNvPr id="22869" name="Text Box 12"/>
        <xdr:cNvSpPr txBox="1">
          <a:spLocks noChangeArrowheads="1"/>
        </xdr:cNvSpPr>
      </xdr:nvSpPr>
      <xdr:spPr bwMode="auto">
        <a:xfrm>
          <a:off x="24003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200025</xdr:rowOff>
    </xdr:to>
    <xdr:sp macro="" textlink="">
      <xdr:nvSpPr>
        <xdr:cNvPr id="22870" name="Text Box 13"/>
        <xdr:cNvSpPr txBox="1">
          <a:spLocks noChangeArrowheads="1"/>
        </xdr:cNvSpPr>
      </xdr:nvSpPr>
      <xdr:spPr bwMode="auto">
        <a:xfrm>
          <a:off x="45339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200025</xdr:rowOff>
    </xdr:to>
    <xdr:sp macro="" textlink="">
      <xdr:nvSpPr>
        <xdr:cNvPr id="22871" name="Text Box 14"/>
        <xdr:cNvSpPr txBox="1">
          <a:spLocks noChangeArrowheads="1"/>
        </xdr:cNvSpPr>
      </xdr:nvSpPr>
      <xdr:spPr bwMode="auto">
        <a:xfrm>
          <a:off x="4533900" y="3114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200025</xdr:rowOff>
    </xdr:to>
    <xdr:sp macro="" textlink="">
      <xdr:nvSpPr>
        <xdr:cNvPr id="22872" name="Text Box 15"/>
        <xdr:cNvSpPr txBox="1">
          <a:spLocks noChangeArrowheads="1"/>
        </xdr:cNvSpPr>
      </xdr:nvSpPr>
      <xdr:spPr bwMode="auto">
        <a:xfrm>
          <a:off x="4533900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200025</xdr:rowOff>
    </xdr:to>
    <xdr:sp macro="" textlink="">
      <xdr:nvSpPr>
        <xdr:cNvPr id="22873" name="Text Box 16"/>
        <xdr:cNvSpPr txBox="1">
          <a:spLocks noChangeArrowheads="1"/>
        </xdr:cNvSpPr>
      </xdr:nvSpPr>
      <xdr:spPr bwMode="auto">
        <a:xfrm>
          <a:off x="4533900" y="3114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4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5" name="Text Box 18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6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7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8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79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80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81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82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83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84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85" name="Text Box 17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86" name="Text Box 19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87" name="Text Box 17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88" name="Text Box 19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89" name="Text Box 17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200025</xdr:rowOff>
    </xdr:to>
    <xdr:sp macro="" textlink="">
      <xdr:nvSpPr>
        <xdr:cNvPr id="22890" name="Text Box 19"/>
        <xdr:cNvSpPr txBox="1">
          <a:spLocks noChangeArrowheads="1"/>
        </xdr:cNvSpPr>
      </xdr:nvSpPr>
      <xdr:spPr bwMode="auto">
        <a:xfrm>
          <a:off x="4533900" y="7543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1" name="Text Box 18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2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3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4" name="Text Box 18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5" name="Text Box 17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6" name="Text Box 18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200025</xdr:rowOff>
    </xdr:to>
    <xdr:sp macro="" textlink="">
      <xdr:nvSpPr>
        <xdr:cNvPr id="22897" name="Text Box 19"/>
        <xdr:cNvSpPr txBox="1">
          <a:spLocks noChangeArrowheads="1"/>
        </xdr:cNvSpPr>
      </xdr:nvSpPr>
      <xdr:spPr bwMode="auto">
        <a:xfrm>
          <a:off x="4533900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opLeftCell="A40" zoomScale="75" workbookViewId="0">
      <selection activeCell="B59" sqref="B59"/>
    </sheetView>
  </sheetViews>
  <sheetFormatPr defaultRowHeight="12.75"/>
  <cols>
    <col min="1" max="1" width="87" style="141" customWidth="1"/>
    <col min="2" max="2" width="53.1640625" style="141" customWidth="1"/>
    <col min="3" max="16384" width="9.33203125" style="141"/>
  </cols>
  <sheetData>
    <row r="1" spans="1:4">
      <c r="B1" s="142" t="s">
        <v>20</v>
      </c>
    </row>
    <row r="2" spans="1:4">
      <c r="A2" s="368"/>
      <c r="B2" s="518" t="s">
        <v>367</v>
      </c>
      <c r="D2" s="144"/>
    </row>
    <row r="3" spans="1:4" ht="22.5">
      <c r="A3" s="604" t="s">
        <v>0</v>
      </c>
      <c r="B3" s="604"/>
    </row>
    <row r="4" spans="1:4" ht="18.75">
      <c r="A4" s="369"/>
      <c r="B4" s="369"/>
    </row>
    <row r="5" spans="1:4" ht="20.25">
      <c r="A5" s="605" t="s">
        <v>377</v>
      </c>
      <c r="B5" s="605"/>
    </row>
    <row r="6" spans="1:4" ht="15.75">
      <c r="A6" s="370"/>
      <c r="B6" s="370"/>
    </row>
    <row r="7" spans="1:4" ht="20.25">
      <c r="A7" s="606" t="s">
        <v>36</v>
      </c>
      <c r="B7" s="606"/>
    </row>
    <row r="8" spans="1:4" ht="16.5" thickBot="1">
      <c r="A8" s="368"/>
      <c r="B8" s="371" t="s">
        <v>1</v>
      </c>
    </row>
    <row r="9" spans="1:4" s="372" customFormat="1" ht="21" customHeight="1">
      <c r="A9" s="610" t="s">
        <v>2</v>
      </c>
      <c r="B9" s="607" t="s">
        <v>366</v>
      </c>
    </row>
    <row r="10" spans="1:4" s="372" customFormat="1" ht="15" customHeight="1">
      <c r="A10" s="611"/>
      <c r="B10" s="608"/>
    </row>
    <row r="11" spans="1:4" s="372" customFormat="1" ht="23.25" customHeight="1" thickBot="1">
      <c r="A11" s="612"/>
      <c r="B11" s="609"/>
    </row>
    <row r="12" spans="1:4" s="372" customFormat="1" ht="23.25" customHeight="1">
      <c r="A12" s="373" t="s">
        <v>286</v>
      </c>
      <c r="B12" s="374">
        <v>1357180</v>
      </c>
    </row>
    <row r="13" spans="1:4" s="372" customFormat="1" ht="23.25" customHeight="1">
      <c r="A13" s="375" t="s">
        <v>260</v>
      </c>
      <c r="B13" s="376">
        <v>806863</v>
      </c>
    </row>
    <row r="14" spans="1:4" s="372" customFormat="1" ht="23.25" customHeight="1">
      <c r="A14" s="377" t="s">
        <v>166</v>
      </c>
      <c r="B14" s="379">
        <v>1000000</v>
      </c>
    </row>
    <row r="15" spans="1:4" s="372" customFormat="1" ht="33" customHeight="1">
      <c r="A15" s="380" t="s">
        <v>261</v>
      </c>
      <c r="B15" s="382">
        <v>375917</v>
      </c>
    </row>
    <row r="16" spans="1:4" s="372" customFormat="1" ht="38.25" customHeight="1" thickBot="1">
      <c r="A16" s="380" t="s">
        <v>262</v>
      </c>
      <c r="B16" s="379">
        <v>212842</v>
      </c>
    </row>
    <row r="17" spans="1:2" s="385" customFormat="1" ht="23.25" customHeight="1" thickBot="1">
      <c r="A17" s="383" t="s">
        <v>171</v>
      </c>
      <c r="B17" s="384">
        <f>SUM(B12:B16)</f>
        <v>3752802</v>
      </c>
    </row>
    <row r="18" spans="1:2" s="372" customFormat="1" ht="23.25" customHeight="1">
      <c r="A18" s="386" t="s">
        <v>286</v>
      </c>
      <c r="B18" s="374">
        <v>120808</v>
      </c>
    </row>
    <row r="19" spans="1:2" s="372" customFormat="1" ht="34.5" customHeight="1">
      <c r="A19" s="380" t="s">
        <v>260</v>
      </c>
      <c r="B19" s="379">
        <v>290213</v>
      </c>
    </row>
    <row r="20" spans="1:2" s="372" customFormat="1" ht="30" customHeight="1">
      <c r="A20" s="380" t="s">
        <v>263</v>
      </c>
      <c r="B20" s="379">
        <v>20237</v>
      </c>
    </row>
    <row r="21" spans="1:2" s="372" customFormat="1" ht="23.25" customHeight="1" thickBot="1">
      <c r="A21" s="380" t="s">
        <v>262</v>
      </c>
      <c r="B21" s="379">
        <v>596094</v>
      </c>
    </row>
    <row r="22" spans="1:2" s="372" customFormat="1" ht="22.5" customHeight="1" thickBot="1">
      <c r="A22" s="383" t="s">
        <v>172</v>
      </c>
      <c r="B22" s="384">
        <f>SUM(B18:B21)</f>
        <v>1027352</v>
      </c>
    </row>
    <row r="23" spans="1:2" s="385" customFormat="1" ht="31.5" customHeight="1" thickBot="1">
      <c r="A23" s="387" t="s">
        <v>212</v>
      </c>
      <c r="B23" s="388">
        <f>SUM(B17+B22)</f>
        <v>4780154</v>
      </c>
    </row>
    <row r="24" spans="1:2" s="372" customFormat="1" ht="23.25" customHeight="1">
      <c r="A24" s="389" t="s">
        <v>264</v>
      </c>
      <c r="B24" s="374">
        <v>79320</v>
      </c>
    </row>
    <row r="25" spans="1:2" s="372" customFormat="1" ht="32.25" customHeight="1">
      <c r="A25" s="389" t="s">
        <v>265</v>
      </c>
      <c r="B25" s="379">
        <v>128259</v>
      </c>
    </row>
    <row r="26" spans="1:2" s="372" customFormat="1" ht="23.25" customHeight="1">
      <c r="A26" s="389" t="s">
        <v>168</v>
      </c>
      <c r="B26" s="379">
        <v>470966</v>
      </c>
    </row>
    <row r="27" spans="1:2" s="372" customFormat="1" ht="23.25" customHeight="1" thickBot="1">
      <c r="A27" s="390" t="s">
        <v>266</v>
      </c>
      <c r="B27" s="391"/>
    </row>
    <row r="28" spans="1:2" s="385" customFormat="1" ht="23.25" customHeight="1" thickBot="1">
      <c r="A28" s="387" t="s">
        <v>173</v>
      </c>
      <c r="B28" s="388">
        <f>SUM(B24:B27)</f>
        <v>678545</v>
      </c>
    </row>
    <row r="29" spans="1:2" s="385" customFormat="1" ht="33" customHeight="1" thickBot="1">
      <c r="A29" s="392" t="s">
        <v>174</v>
      </c>
      <c r="B29" s="393">
        <f>SUM(B23+B28)</f>
        <v>5458699</v>
      </c>
    </row>
    <row r="30" spans="1:2" s="385" customFormat="1" ht="23.25" customHeight="1" thickBot="1">
      <c r="A30" s="394" t="s">
        <v>175</v>
      </c>
      <c r="B30" s="395"/>
    </row>
    <row r="31" spans="1:2" s="372" customFormat="1" ht="32.25" customHeight="1" thickBot="1">
      <c r="A31" s="392" t="s">
        <v>125</v>
      </c>
      <c r="B31" s="396">
        <f>SUM(B29:B30)</f>
        <v>5458699</v>
      </c>
    </row>
    <row r="32" spans="1:2" s="372" customFormat="1" ht="16.5" customHeight="1">
      <c r="A32" s="397"/>
      <c r="B32" s="398"/>
    </row>
    <row r="33" spans="1:2" ht="37.5" customHeight="1">
      <c r="A33" s="606" t="s">
        <v>37</v>
      </c>
      <c r="B33" s="606"/>
    </row>
    <row r="34" spans="1:2" ht="16.5" thickBot="1">
      <c r="A34" s="368"/>
      <c r="B34" s="371" t="s">
        <v>1</v>
      </c>
    </row>
    <row r="35" spans="1:2" s="372" customFormat="1" ht="21" customHeight="1">
      <c r="A35" s="610" t="s">
        <v>2</v>
      </c>
      <c r="B35" s="607" t="s">
        <v>226</v>
      </c>
    </row>
    <row r="36" spans="1:2" s="372" customFormat="1" ht="15" customHeight="1">
      <c r="A36" s="611"/>
      <c r="B36" s="608"/>
    </row>
    <row r="37" spans="1:2" s="372" customFormat="1" ht="23.25" customHeight="1" thickBot="1">
      <c r="A37" s="612"/>
      <c r="B37" s="609"/>
    </row>
    <row r="38" spans="1:2" s="372" customFormat="1" ht="23.25" customHeight="1">
      <c r="A38" s="399" t="s">
        <v>10</v>
      </c>
      <c r="B38" s="374">
        <v>1107284</v>
      </c>
    </row>
    <row r="39" spans="1:2" s="372" customFormat="1" ht="28.5" customHeight="1">
      <c r="A39" s="380" t="s">
        <v>281</v>
      </c>
      <c r="B39" s="379">
        <v>242541</v>
      </c>
    </row>
    <row r="40" spans="1:2" s="372" customFormat="1" ht="23.25" customHeight="1">
      <c r="A40" s="377" t="s">
        <v>30</v>
      </c>
      <c r="B40" s="379">
        <v>1866534</v>
      </c>
    </row>
    <row r="41" spans="1:2" s="372" customFormat="1" ht="31.5" customHeight="1">
      <c r="A41" s="380" t="s">
        <v>21</v>
      </c>
      <c r="B41" s="379">
        <v>173718</v>
      </c>
    </row>
    <row r="42" spans="1:2" s="372" customFormat="1" ht="31.5" customHeight="1">
      <c r="A42" s="380" t="s">
        <v>267</v>
      </c>
      <c r="B42" s="379">
        <v>2100</v>
      </c>
    </row>
    <row r="43" spans="1:2" s="372" customFormat="1" ht="23.25" customHeight="1">
      <c r="A43" s="380" t="s">
        <v>268</v>
      </c>
      <c r="B43" s="379">
        <v>204817</v>
      </c>
    </row>
    <row r="44" spans="1:2" s="372" customFormat="1" ht="23.25" customHeight="1">
      <c r="A44" s="380" t="s">
        <v>269</v>
      </c>
      <c r="B44" s="379">
        <v>71614</v>
      </c>
    </row>
    <row r="45" spans="1:2" s="372" customFormat="1" ht="23.25" customHeight="1" thickBot="1">
      <c r="A45" s="400" t="s">
        <v>185</v>
      </c>
      <c r="B45" s="391">
        <v>0</v>
      </c>
    </row>
    <row r="46" spans="1:2" s="403" customFormat="1" ht="23.25" customHeight="1" thickBot="1">
      <c r="A46" s="401" t="s">
        <v>213</v>
      </c>
      <c r="B46" s="402">
        <f>SUM(B38:B45)</f>
        <v>3668608</v>
      </c>
    </row>
    <row r="47" spans="1:2" s="372" customFormat="1" ht="31.5" customHeight="1">
      <c r="A47" s="380" t="s">
        <v>270</v>
      </c>
      <c r="B47" s="376">
        <v>1137514</v>
      </c>
    </row>
    <row r="48" spans="1:2" s="372" customFormat="1" ht="31.5" customHeight="1">
      <c r="A48" s="380" t="s">
        <v>271</v>
      </c>
      <c r="B48" s="379">
        <v>160414</v>
      </c>
    </row>
    <row r="49" spans="1:2" s="372" customFormat="1" ht="23.25" customHeight="1">
      <c r="A49" s="380" t="s">
        <v>268</v>
      </c>
      <c r="B49" s="379">
        <v>16472</v>
      </c>
    </row>
    <row r="50" spans="1:2" s="372" customFormat="1" ht="23.25" customHeight="1" thickBot="1">
      <c r="A50" s="380" t="s">
        <v>269</v>
      </c>
      <c r="B50" s="379">
        <v>4725</v>
      </c>
    </row>
    <row r="51" spans="1:2" s="403" customFormat="1" ht="23.25" customHeight="1" thickBot="1">
      <c r="A51" s="401" t="s">
        <v>214</v>
      </c>
      <c r="B51" s="402">
        <f>SUM(B47:B50)</f>
        <v>1319125</v>
      </c>
    </row>
    <row r="52" spans="1:2" s="385" customFormat="1" ht="31.5" customHeight="1" thickBot="1">
      <c r="A52" s="387" t="s">
        <v>215</v>
      </c>
      <c r="B52" s="388">
        <f>SUM(B51,B46)</f>
        <v>4987733</v>
      </c>
    </row>
    <row r="53" spans="1:2" s="372" customFormat="1" ht="31.5" customHeight="1">
      <c r="A53" s="404" t="s">
        <v>176</v>
      </c>
      <c r="B53" s="405">
        <v>470966</v>
      </c>
    </row>
    <row r="54" spans="1:2" s="372" customFormat="1" ht="23.25" customHeight="1" thickBot="1">
      <c r="A54" s="406" t="s">
        <v>177</v>
      </c>
      <c r="B54" s="376"/>
    </row>
    <row r="55" spans="1:2" s="385" customFormat="1" ht="23.25" customHeight="1" thickBot="1">
      <c r="A55" s="387" t="s">
        <v>216</v>
      </c>
      <c r="B55" s="388">
        <f>SUM(B53:B54)</f>
        <v>470966</v>
      </c>
    </row>
    <row r="56" spans="1:2" s="385" customFormat="1" ht="35.25" customHeight="1" thickBot="1">
      <c r="A56" s="392" t="s">
        <v>178</v>
      </c>
      <c r="B56" s="393">
        <f>SUM(B52+B55)</f>
        <v>5458699</v>
      </c>
    </row>
    <row r="57" spans="1:2" s="385" customFormat="1" ht="23.25" customHeight="1" thickBot="1">
      <c r="A57" s="394" t="s">
        <v>179</v>
      </c>
      <c r="B57" s="407"/>
    </row>
    <row r="58" spans="1:2" s="385" customFormat="1" ht="31.5" customHeight="1" thickBot="1">
      <c r="A58" s="392" t="s">
        <v>126</v>
      </c>
      <c r="B58" s="396">
        <f>SUM(B56:B57)</f>
        <v>5458699</v>
      </c>
    </row>
    <row r="59" spans="1:2" ht="26.25" customHeight="1">
      <c r="B59" s="270"/>
    </row>
    <row r="60" spans="1:2" ht="32.25" customHeight="1">
      <c r="A60" s="408" t="s">
        <v>181</v>
      </c>
      <c r="B60" s="381">
        <f>SUM(B23-B52)</f>
        <v>-207579</v>
      </c>
    </row>
    <row r="61" spans="1:2" ht="39" customHeight="1">
      <c r="A61" s="408" t="s">
        <v>180</v>
      </c>
      <c r="B61" s="378">
        <f>SUM(B28-B55)</f>
        <v>207579</v>
      </c>
    </row>
    <row r="62" spans="1:2" ht="37.5" customHeight="1">
      <c r="A62" s="408" t="s">
        <v>182</v>
      </c>
      <c r="B62" s="378">
        <f>SUM(B30-B57)</f>
        <v>0</v>
      </c>
    </row>
    <row r="63" spans="1:2" ht="17.25">
      <c r="A63" s="409"/>
      <c r="B63" s="410"/>
    </row>
    <row r="64" spans="1:2">
      <c r="A64" s="141" t="s">
        <v>397</v>
      </c>
    </row>
  </sheetData>
  <mergeCells count="8">
    <mergeCell ref="A3:B3"/>
    <mergeCell ref="A5:B5"/>
    <mergeCell ref="A7:B7"/>
    <mergeCell ref="B9:B11"/>
    <mergeCell ref="B35:B37"/>
    <mergeCell ref="A33:B33"/>
    <mergeCell ref="A35:A37"/>
    <mergeCell ref="A9:A11"/>
  </mergeCells>
  <phoneticPr fontId="12" type="noConversion"/>
  <printOptions horizontalCentered="1"/>
  <pageMargins left="0.19685039370078741" right="0.19685039370078741" top="0.21" bottom="0.19685039370078741" header="0.36" footer="0.3"/>
  <pageSetup paperSize="9" scale="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="75" workbookViewId="0">
      <selection activeCell="D33" sqref="D33"/>
    </sheetView>
  </sheetViews>
  <sheetFormatPr defaultRowHeight="12.75"/>
  <cols>
    <col min="1" max="1" width="66.83203125" style="194" customWidth="1"/>
    <col min="2" max="5" width="34.1640625" style="194" customWidth="1"/>
    <col min="6" max="16384" width="9.33203125" style="194"/>
  </cols>
  <sheetData>
    <row r="1" spans="1:12" ht="15.75">
      <c r="D1" s="195"/>
      <c r="E1" s="143" t="s">
        <v>258</v>
      </c>
      <c r="J1"/>
      <c r="K1"/>
      <c r="L1"/>
    </row>
    <row r="2" spans="1:12">
      <c r="D2" s="688" t="s">
        <v>367</v>
      </c>
      <c r="E2" s="688"/>
      <c r="F2" s="144"/>
      <c r="G2" s="144"/>
      <c r="J2"/>
      <c r="K2"/>
      <c r="L2"/>
    </row>
    <row r="3" spans="1:12" s="30" customFormat="1" ht="27.75" customHeight="1">
      <c r="A3" s="722" t="s">
        <v>0</v>
      </c>
      <c r="B3" s="722"/>
      <c r="C3" s="722"/>
      <c r="D3" s="722"/>
      <c r="E3" s="722"/>
    </row>
    <row r="4" spans="1:12">
      <c r="A4" s="196"/>
      <c r="B4" s="196"/>
      <c r="C4" s="196"/>
      <c r="D4" s="196"/>
    </row>
    <row r="5" spans="1:12" s="30" customFormat="1" ht="24.75" customHeight="1">
      <c r="A5" s="623" t="s">
        <v>381</v>
      </c>
      <c r="B5" s="623"/>
      <c r="C5" s="623"/>
      <c r="D5" s="623"/>
      <c r="E5" s="623"/>
    </row>
    <row r="6" spans="1:12" ht="16.5" thickBot="1">
      <c r="E6" s="198" t="s">
        <v>119</v>
      </c>
    </row>
    <row r="7" spans="1:12" s="30" customFormat="1" ht="21.75" customHeight="1">
      <c r="A7" s="723" t="s">
        <v>29</v>
      </c>
      <c r="B7" s="726" t="s">
        <v>10</v>
      </c>
      <c r="C7" s="728" t="s">
        <v>281</v>
      </c>
      <c r="D7" s="728" t="s">
        <v>30</v>
      </c>
      <c r="E7" s="730" t="s">
        <v>11</v>
      </c>
    </row>
    <row r="8" spans="1:12" s="30" customFormat="1" ht="30.75" customHeight="1">
      <c r="A8" s="724"/>
      <c r="B8" s="727"/>
      <c r="C8" s="729"/>
      <c r="D8" s="729"/>
      <c r="E8" s="731"/>
    </row>
    <row r="9" spans="1:12" s="30" customFormat="1" ht="36" customHeight="1" thickBot="1">
      <c r="A9" s="725"/>
      <c r="B9" s="562" t="s">
        <v>368</v>
      </c>
      <c r="C9" s="563" t="s">
        <v>368</v>
      </c>
      <c r="D9" s="563" t="s">
        <v>368</v>
      </c>
      <c r="E9" s="564" t="s">
        <v>368</v>
      </c>
    </row>
    <row r="10" spans="1:12" s="199" customFormat="1" ht="25.5" customHeight="1">
      <c r="A10" s="201" t="s">
        <v>120</v>
      </c>
      <c r="B10" s="202"/>
      <c r="C10" s="560"/>
      <c r="D10" s="280">
        <v>50000</v>
      </c>
      <c r="E10" s="204">
        <f t="shared" ref="E10:E29" si="0">SUM(B10+C10+D10)</f>
        <v>50000</v>
      </c>
    </row>
    <row r="11" spans="1:12" s="199" customFormat="1" ht="25.5" customHeight="1">
      <c r="A11" s="205" t="s">
        <v>121</v>
      </c>
      <c r="B11" s="206"/>
      <c r="C11" s="330"/>
      <c r="D11" s="293">
        <v>65000</v>
      </c>
      <c r="E11" s="75">
        <f t="shared" si="0"/>
        <v>65000</v>
      </c>
    </row>
    <row r="12" spans="1:12" s="199" customFormat="1" ht="25.5" customHeight="1">
      <c r="A12" s="205" t="s">
        <v>31</v>
      </c>
      <c r="B12" s="206"/>
      <c r="C12" s="330"/>
      <c r="D12" s="293">
        <v>117060</v>
      </c>
      <c r="E12" s="75">
        <f t="shared" si="0"/>
        <v>117060</v>
      </c>
    </row>
    <row r="13" spans="1:12" s="199" customFormat="1" ht="25.5" customHeight="1">
      <c r="A13" s="205" t="s">
        <v>95</v>
      </c>
      <c r="B13" s="206"/>
      <c r="C13" s="330"/>
      <c r="D13" s="293">
        <v>8200</v>
      </c>
      <c r="E13" s="75">
        <f t="shared" si="0"/>
        <v>8200</v>
      </c>
    </row>
    <row r="14" spans="1:12" s="199" customFormat="1" ht="25.5" customHeight="1">
      <c r="A14" s="205" t="s">
        <v>124</v>
      </c>
      <c r="B14" s="206">
        <v>399912</v>
      </c>
      <c r="C14" s="330">
        <v>54036</v>
      </c>
      <c r="D14" s="293">
        <v>56187</v>
      </c>
      <c r="E14" s="75">
        <f t="shared" si="0"/>
        <v>510135</v>
      </c>
    </row>
    <row r="15" spans="1:12" s="199" customFormat="1" ht="25.5" customHeight="1">
      <c r="A15" s="205" t="s">
        <v>32</v>
      </c>
      <c r="B15" s="206"/>
      <c r="C15" s="330"/>
      <c r="D15" s="293">
        <v>7500</v>
      </c>
      <c r="E15" s="75">
        <f t="shared" si="0"/>
        <v>7500</v>
      </c>
    </row>
    <row r="16" spans="1:12" s="199" customFormat="1" ht="25.5" customHeight="1">
      <c r="A16" s="205" t="s">
        <v>33</v>
      </c>
      <c r="B16" s="206"/>
      <c r="C16" s="561"/>
      <c r="D16" s="293">
        <v>13000</v>
      </c>
      <c r="E16" s="75">
        <f t="shared" si="0"/>
        <v>13000</v>
      </c>
    </row>
    <row r="17" spans="1:5" s="199" customFormat="1" ht="25.5" customHeight="1">
      <c r="A17" s="205" t="s">
        <v>34</v>
      </c>
      <c r="B17" s="206"/>
      <c r="C17" s="330"/>
      <c r="D17" s="293">
        <v>45500</v>
      </c>
      <c r="E17" s="75">
        <f t="shared" si="0"/>
        <v>45500</v>
      </c>
    </row>
    <row r="18" spans="1:5" s="199" customFormat="1" ht="25.5" customHeight="1">
      <c r="A18" s="205" t="s">
        <v>35</v>
      </c>
      <c r="B18" s="206"/>
      <c r="C18" s="330"/>
      <c r="D18" s="293">
        <v>3589</v>
      </c>
      <c r="E18" s="75">
        <f t="shared" si="0"/>
        <v>3589</v>
      </c>
    </row>
    <row r="19" spans="1:5" s="199" customFormat="1" ht="25.5" customHeight="1">
      <c r="A19" s="205" t="s">
        <v>122</v>
      </c>
      <c r="B19" s="206">
        <v>15009</v>
      </c>
      <c r="C19" s="330">
        <v>1926</v>
      </c>
      <c r="D19" s="293">
        <v>404230</v>
      </c>
      <c r="E19" s="75">
        <f t="shared" si="0"/>
        <v>421165</v>
      </c>
    </row>
    <row r="20" spans="1:5" s="199" customFormat="1" ht="34.5" customHeight="1">
      <c r="A20" s="205" t="s">
        <v>123</v>
      </c>
      <c r="B20" s="206"/>
      <c r="C20" s="330"/>
      <c r="D20" s="293">
        <v>27000</v>
      </c>
      <c r="E20" s="75">
        <f t="shared" si="0"/>
        <v>27000</v>
      </c>
    </row>
    <row r="21" spans="1:5" s="199" customFormat="1" ht="25.5" customHeight="1">
      <c r="A21" s="205" t="s">
        <v>144</v>
      </c>
      <c r="B21" s="206"/>
      <c r="C21" s="330"/>
      <c r="D21" s="293">
        <v>22620</v>
      </c>
      <c r="E21" s="75">
        <f t="shared" si="0"/>
        <v>22620</v>
      </c>
    </row>
    <row r="22" spans="1:5" s="199" customFormat="1" ht="25.5" customHeight="1">
      <c r="A22" s="205" t="s">
        <v>211</v>
      </c>
      <c r="B22" s="206">
        <v>27773</v>
      </c>
      <c r="C22" s="330">
        <v>7522</v>
      </c>
      <c r="D22" s="293">
        <v>1442</v>
      </c>
      <c r="E22" s="75">
        <f t="shared" si="0"/>
        <v>36737</v>
      </c>
    </row>
    <row r="23" spans="1:5" s="199" customFormat="1" ht="25.5" customHeight="1">
      <c r="A23" s="125" t="s">
        <v>250</v>
      </c>
      <c r="B23" s="207">
        <v>3500</v>
      </c>
      <c r="C23" s="333">
        <v>555</v>
      </c>
      <c r="D23" s="297">
        <v>50775</v>
      </c>
      <c r="E23" s="75">
        <f t="shared" si="0"/>
        <v>54830</v>
      </c>
    </row>
    <row r="24" spans="1:5" s="199" customFormat="1" ht="36.75" customHeight="1">
      <c r="A24" s="126" t="s">
        <v>251</v>
      </c>
      <c r="B24" s="206">
        <v>3120</v>
      </c>
      <c r="C24" s="330">
        <v>842</v>
      </c>
      <c r="D24" s="293">
        <v>208114</v>
      </c>
      <c r="E24" s="75">
        <f t="shared" si="0"/>
        <v>212076</v>
      </c>
    </row>
    <row r="25" spans="1:5" s="199" customFormat="1" ht="36.75" customHeight="1">
      <c r="A25" s="126" t="s">
        <v>252</v>
      </c>
      <c r="B25" s="206">
        <v>2118</v>
      </c>
      <c r="C25" s="330">
        <v>572</v>
      </c>
      <c r="D25" s="293">
        <v>25003</v>
      </c>
      <c r="E25" s="75">
        <f t="shared" si="0"/>
        <v>27693</v>
      </c>
    </row>
    <row r="26" spans="1:5" s="199" customFormat="1" ht="36.75" customHeight="1">
      <c r="A26" s="126" t="s">
        <v>253</v>
      </c>
      <c r="B26" s="206">
        <v>0</v>
      </c>
      <c r="C26" s="330">
        <v>0</v>
      </c>
      <c r="D26" s="293">
        <v>16000</v>
      </c>
      <c r="E26" s="75">
        <f t="shared" si="0"/>
        <v>16000</v>
      </c>
    </row>
    <row r="27" spans="1:5" s="199" customFormat="1" ht="25.5" customHeight="1">
      <c r="A27" s="126" t="s">
        <v>222</v>
      </c>
      <c r="B27" s="206">
        <v>0</v>
      </c>
      <c r="C27" s="330">
        <v>0</v>
      </c>
      <c r="D27" s="293">
        <v>0</v>
      </c>
      <c r="E27" s="75">
        <f t="shared" si="0"/>
        <v>0</v>
      </c>
    </row>
    <row r="28" spans="1:5" s="199" customFormat="1" ht="25.5" customHeight="1">
      <c r="A28" s="603" t="s">
        <v>365</v>
      </c>
      <c r="B28" s="206"/>
      <c r="C28" s="330"/>
      <c r="D28" s="293">
        <v>263558</v>
      </c>
      <c r="E28" s="75">
        <f t="shared" si="0"/>
        <v>263558</v>
      </c>
    </row>
    <row r="29" spans="1:5" s="199" customFormat="1" ht="25.5" customHeight="1" thickBot="1">
      <c r="A29" s="516" t="s">
        <v>408</v>
      </c>
      <c r="B29" s="207"/>
      <c r="C29" s="333"/>
      <c r="D29" s="297">
        <v>39300</v>
      </c>
      <c r="E29" s="75">
        <f t="shared" si="0"/>
        <v>39300</v>
      </c>
    </row>
    <row r="30" spans="1:5" s="200" customFormat="1" ht="25.5" customHeight="1" thickBot="1">
      <c r="A30" s="209" t="s">
        <v>147</v>
      </c>
      <c r="B30" s="210">
        <f>SUM(B10:B27)</f>
        <v>451432</v>
      </c>
      <c r="C30" s="212">
        <f>SUM(C10:C27)</f>
        <v>65453</v>
      </c>
      <c r="D30" s="212">
        <f>SUM(D10:D29)</f>
        <v>1424078</v>
      </c>
      <c r="E30" s="211">
        <f>SUM(E10:E29)</f>
        <v>1940963</v>
      </c>
    </row>
    <row r="32" spans="1:5" ht="12.75" customHeight="1">
      <c r="A32" s="658" t="s">
        <v>404</v>
      </c>
      <c r="B32" s="658"/>
      <c r="C32" s="658"/>
      <c r="D32" s="658"/>
    </row>
  </sheetData>
  <mergeCells count="9">
    <mergeCell ref="A32:D32"/>
    <mergeCell ref="D2:E2"/>
    <mergeCell ref="A3:E3"/>
    <mergeCell ref="A5:E5"/>
    <mergeCell ref="A7:A9"/>
    <mergeCell ref="B7:B8"/>
    <mergeCell ref="C7:C8"/>
    <mergeCell ref="D7:D8"/>
    <mergeCell ref="E7:E8"/>
  </mergeCells>
  <phoneticPr fontId="12" type="noConversion"/>
  <printOptions horizontalCentered="1"/>
  <pageMargins left="0.23622047244094491" right="0.19685039370078741" top="0" bottom="0" header="0.31496062992125984" footer="0.31496062992125984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="75" workbookViewId="0">
      <selection activeCell="D23" sqref="D23:D24"/>
    </sheetView>
  </sheetViews>
  <sheetFormatPr defaultRowHeight="15.75"/>
  <cols>
    <col min="1" max="1" width="68" style="218" customWidth="1"/>
    <col min="2" max="4" width="34.33203125" style="218" customWidth="1"/>
    <col min="5" max="16384" width="9.33203125" style="218"/>
  </cols>
  <sheetData>
    <row r="1" spans="1:10">
      <c r="D1" s="247" t="s">
        <v>200</v>
      </c>
      <c r="H1"/>
      <c r="I1"/>
      <c r="J1"/>
    </row>
    <row r="2" spans="1:10">
      <c r="B2" s="734" t="s">
        <v>367</v>
      </c>
      <c r="C2" s="734"/>
      <c r="D2" s="734"/>
      <c r="E2" s="144"/>
      <c r="F2" s="144"/>
      <c r="H2"/>
      <c r="I2"/>
      <c r="J2"/>
    </row>
    <row r="3" spans="1:10" ht="18.75">
      <c r="A3" s="736" t="s">
        <v>0</v>
      </c>
      <c r="B3" s="736"/>
      <c r="C3" s="736"/>
      <c r="D3" s="736"/>
    </row>
    <row r="4" spans="1:10" ht="7.5" customHeight="1">
      <c r="A4" s="248"/>
      <c r="B4" s="248"/>
      <c r="C4" s="248"/>
      <c r="D4" s="248"/>
    </row>
    <row r="5" spans="1:10" ht="20.25">
      <c r="A5" s="735" t="s">
        <v>372</v>
      </c>
      <c r="B5" s="735"/>
      <c r="C5" s="735"/>
      <c r="D5" s="735"/>
    </row>
    <row r="6" spans="1:10" ht="20.25">
      <c r="A6" s="735" t="s">
        <v>382</v>
      </c>
      <c r="B6" s="735"/>
      <c r="C6" s="735"/>
      <c r="D6" s="735"/>
    </row>
    <row r="7" spans="1:10" ht="19.5" thickBot="1">
      <c r="A7" s="30"/>
      <c r="B7" s="30"/>
      <c r="C7" s="213"/>
      <c r="D7" s="213" t="s">
        <v>1</v>
      </c>
    </row>
    <row r="8" spans="1:10" s="220" customFormat="1" ht="38.25" customHeight="1">
      <c r="A8" s="732" t="s">
        <v>29</v>
      </c>
      <c r="B8" s="519" t="s">
        <v>292</v>
      </c>
      <c r="C8" s="524" t="s">
        <v>291</v>
      </c>
      <c r="D8" s="520" t="s">
        <v>52</v>
      </c>
    </row>
    <row r="9" spans="1:10" ht="35.25" customHeight="1" thickBot="1">
      <c r="A9" s="733"/>
      <c r="B9" s="249" t="s">
        <v>366</v>
      </c>
      <c r="C9" s="565" t="s">
        <v>366</v>
      </c>
      <c r="D9" s="566" t="s">
        <v>366</v>
      </c>
    </row>
    <row r="10" spans="1:10" s="194" customFormat="1" ht="27.75" customHeight="1">
      <c r="A10" s="250" t="s">
        <v>38</v>
      </c>
      <c r="B10" s="251"/>
      <c r="C10" s="567">
        <v>5000</v>
      </c>
      <c r="D10" s="568">
        <f>SUM(B10+C10)</f>
        <v>5000</v>
      </c>
    </row>
    <row r="11" spans="1:10" s="194" customFormat="1" ht="27.75" customHeight="1">
      <c r="A11" s="252" t="s">
        <v>39</v>
      </c>
      <c r="B11" s="253"/>
      <c r="C11" s="569"/>
      <c r="D11" s="570">
        <f>SUM(B11+C11)</f>
        <v>0</v>
      </c>
    </row>
    <row r="12" spans="1:10" s="220" customFormat="1" ht="27.75" customHeight="1">
      <c r="A12" s="252" t="s">
        <v>293</v>
      </c>
      <c r="B12" s="254"/>
      <c r="C12" s="569">
        <v>54526</v>
      </c>
      <c r="D12" s="570">
        <f>SUM(B12+C12)</f>
        <v>54526</v>
      </c>
    </row>
    <row r="13" spans="1:10" s="194" customFormat="1" ht="27.75" customHeight="1" thickBot="1">
      <c r="A13" s="255" t="s">
        <v>294</v>
      </c>
      <c r="B13" s="256">
        <v>200381</v>
      </c>
      <c r="C13" s="571"/>
      <c r="D13" s="572">
        <f>SUM(B13+C13)</f>
        <v>200381</v>
      </c>
    </row>
    <row r="14" spans="1:10" s="220" customFormat="1" ht="27.75" customHeight="1" thickBot="1">
      <c r="A14" s="257" t="s">
        <v>40</v>
      </c>
      <c r="B14" s="258">
        <f>SUM(B10:B13)</f>
        <v>200381</v>
      </c>
      <c r="C14" s="573">
        <f>SUM(C10:C13)</f>
        <v>59526</v>
      </c>
      <c r="D14" s="574">
        <f>SUM(D10:D13)</f>
        <v>259907</v>
      </c>
    </row>
    <row r="15" spans="1:10" s="194" customFormat="1" ht="27.75" customHeight="1">
      <c r="A15" s="259" t="s">
        <v>41</v>
      </c>
      <c r="B15" s="260"/>
      <c r="C15" s="575">
        <v>1200</v>
      </c>
      <c r="D15" s="568">
        <f t="shared" ref="D15:D27" si="0">SUM(B15+C15)</f>
        <v>1200</v>
      </c>
    </row>
    <row r="16" spans="1:10" s="194" customFormat="1" ht="27.75" customHeight="1">
      <c r="A16" s="252" t="s">
        <v>42</v>
      </c>
      <c r="B16" s="253"/>
      <c r="C16" s="576">
        <v>2000</v>
      </c>
      <c r="D16" s="570">
        <f t="shared" si="0"/>
        <v>2000</v>
      </c>
    </row>
    <row r="17" spans="1:4" s="194" customFormat="1" ht="27.75" customHeight="1">
      <c r="A17" s="252" t="s">
        <v>43</v>
      </c>
      <c r="B17" s="253"/>
      <c r="C17" s="576">
        <v>100</v>
      </c>
      <c r="D17" s="570">
        <f t="shared" si="0"/>
        <v>100</v>
      </c>
    </row>
    <row r="18" spans="1:4" s="194" customFormat="1" ht="27.75" customHeight="1">
      <c r="A18" s="252" t="s">
        <v>375</v>
      </c>
      <c r="B18" s="253"/>
      <c r="C18" s="576">
        <v>100</v>
      </c>
      <c r="D18" s="570">
        <f t="shared" si="0"/>
        <v>100</v>
      </c>
    </row>
    <row r="19" spans="1:4" s="194" customFormat="1" ht="27.75" customHeight="1">
      <c r="A19" s="252" t="s">
        <v>44</v>
      </c>
      <c r="B19" s="253"/>
      <c r="C19" s="576">
        <v>200</v>
      </c>
      <c r="D19" s="570">
        <f t="shared" si="0"/>
        <v>200</v>
      </c>
    </row>
    <row r="20" spans="1:4" s="194" customFormat="1" ht="27.75" customHeight="1">
      <c r="A20" s="252" t="s">
        <v>45</v>
      </c>
      <c r="B20" s="253"/>
      <c r="C20" s="576">
        <v>3188</v>
      </c>
      <c r="D20" s="570">
        <f t="shared" si="0"/>
        <v>3188</v>
      </c>
    </row>
    <row r="21" spans="1:4" s="194" customFormat="1" ht="27.75" customHeight="1">
      <c r="A21" s="252" t="s">
        <v>46</v>
      </c>
      <c r="B21" s="253"/>
      <c r="C21" s="576">
        <v>200</v>
      </c>
      <c r="D21" s="570">
        <f t="shared" si="0"/>
        <v>200</v>
      </c>
    </row>
    <row r="22" spans="1:4" s="194" customFormat="1" ht="27.75" customHeight="1">
      <c r="A22" s="252" t="s">
        <v>47</v>
      </c>
      <c r="B22" s="253"/>
      <c r="C22" s="576">
        <v>100</v>
      </c>
      <c r="D22" s="570">
        <f t="shared" si="0"/>
        <v>100</v>
      </c>
    </row>
    <row r="23" spans="1:4" s="194" customFormat="1" ht="34.5" customHeight="1">
      <c r="A23" s="193" t="s">
        <v>209</v>
      </c>
      <c r="B23" s="253">
        <v>542</v>
      </c>
      <c r="C23" s="576"/>
      <c r="D23" s="570">
        <f t="shared" si="0"/>
        <v>542</v>
      </c>
    </row>
    <row r="24" spans="1:4" s="194" customFormat="1" ht="34.5" customHeight="1">
      <c r="A24" s="193" t="s">
        <v>410</v>
      </c>
      <c r="B24" s="253">
        <v>1731</v>
      </c>
      <c r="C24" s="576"/>
      <c r="D24" s="570">
        <f t="shared" si="0"/>
        <v>1731</v>
      </c>
    </row>
    <row r="25" spans="1:4" s="194" customFormat="1" ht="27.75" customHeight="1">
      <c r="A25" s="252" t="s">
        <v>48</v>
      </c>
      <c r="B25" s="253"/>
      <c r="C25" s="576">
        <v>5000</v>
      </c>
      <c r="D25" s="570">
        <f t="shared" si="0"/>
        <v>5000</v>
      </c>
    </row>
    <row r="26" spans="1:4" s="194" customFormat="1" ht="27.75" customHeight="1">
      <c r="A26" s="252" t="s">
        <v>49</v>
      </c>
      <c r="B26" s="261">
        <v>600</v>
      </c>
      <c r="C26" s="576"/>
      <c r="D26" s="570">
        <f t="shared" si="0"/>
        <v>600</v>
      </c>
    </row>
    <row r="27" spans="1:4" s="194" customFormat="1" ht="33" customHeight="1" thickBot="1">
      <c r="A27" s="262" t="s">
        <v>210</v>
      </c>
      <c r="B27" s="263"/>
      <c r="C27" s="577"/>
      <c r="D27" s="578">
        <f t="shared" si="0"/>
        <v>0</v>
      </c>
    </row>
    <row r="28" spans="1:4" ht="27.75" customHeight="1" thickBot="1">
      <c r="A28" s="264" t="s">
        <v>50</v>
      </c>
      <c r="B28" s="238">
        <f>SUM(B15:B27)</f>
        <v>2873</v>
      </c>
      <c r="C28" s="579">
        <f>SUM(C15:C27)</f>
        <v>12088</v>
      </c>
      <c r="D28" s="239">
        <f>SUM(D15:D27)</f>
        <v>14961</v>
      </c>
    </row>
    <row r="29" spans="1:4" ht="27.75" customHeight="1" thickBot="1">
      <c r="A29" s="264" t="s">
        <v>51</v>
      </c>
      <c r="B29" s="238">
        <f>SUM(B28+B14)</f>
        <v>203254</v>
      </c>
      <c r="C29" s="579">
        <f>SUM(C28+C14)</f>
        <v>71614</v>
      </c>
      <c r="D29" s="239">
        <f>SUM(D28+D14)</f>
        <v>274868</v>
      </c>
    </row>
    <row r="30" spans="1:4">
      <c r="A30" s="265"/>
      <c r="B30" s="265"/>
      <c r="C30" s="265"/>
      <c r="D30" s="265"/>
    </row>
    <row r="31" spans="1:4">
      <c r="A31" s="658" t="s">
        <v>409</v>
      </c>
      <c r="B31" s="658"/>
      <c r="C31" s="658"/>
      <c r="D31" s="658"/>
    </row>
  </sheetData>
  <mergeCells count="6">
    <mergeCell ref="A31:D31"/>
    <mergeCell ref="A8:A9"/>
    <mergeCell ref="B2:D2"/>
    <mergeCell ref="A6:D6"/>
    <mergeCell ref="A5:D5"/>
    <mergeCell ref="A3:D3"/>
  </mergeCells>
  <phoneticPr fontId="12" type="noConversion"/>
  <printOptions horizontalCentered="1"/>
  <pageMargins left="0.19685039370078741" right="0.39370078740157483" top="0.18" bottom="0.39370078740157483" header="0.33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topLeftCell="B1" workbookViewId="0">
      <selection activeCell="A27" sqref="A27:D27"/>
    </sheetView>
  </sheetViews>
  <sheetFormatPr defaultRowHeight="15.75"/>
  <cols>
    <col min="1" max="1" width="58.1640625" style="218" customWidth="1"/>
    <col min="2" max="2" width="2.5" style="218" customWidth="1"/>
    <col min="3" max="3" width="82.1640625" style="218" customWidth="1"/>
    <col min="4" max="4" width="26.33203125" style="218" customWidth="1"/>
    <col min="5" max="16384" width="9.33203125" style="218"/>
  </cols>
  <sheetData>
    <row r="1" spans="1:9" ht="12.75" customHeight="1">
      <c r="D1" s="142" t="s">
        <v>199</v>
      </c>
      <c r="G1"/>
      <c r="H1"/>
      <c r="I1"/>
    </row>
    <row r="2" spans="1:9" ht="12.75" customHeight="1">
      <c r="B2" s="141"/>
      <c r="C2" s="688" t="s">
        <v>367</v>
      </c>
      <c r="D2" s="688"/>
      <c r="E2" s="144"/>
      <c r="F2" s="144"/>
      <c r="G2"/>
      <c r="H2"/>
      <c r="I2"/>
    </row>
    <row r="3" spans="1:9" s="220" customFormat="1" ht="20.25">
      <c r="A3" s="746" t="s">
        <v>12</v>
      </c>
      <c r="B3" s="746"/>
      <c r="C3" s="746"/>
      <c r="D3" s="746"/>
    </row>
    <row r="4" spans="1:9" s="220" customFormat="1" ht="10.5" customHeight="1">
      <c r="A4" s="219"/>
      <c r="B4" s="219"/>
      <c r="C4" s="219"/>
      <c r="D4" s="219"/>
    </row>
    <row r="5" spans="1:9" s="220" customFormat="1" ht="20.25">
      <c r="A5" s="746" t="s">
        <v>383</v>
      </c>
      <c r="B5" s="746"/>
      <c r="C5" s="746"/>
      <c r="D5" s="746"/>
    </row>
    <row r="6" spans="1:9" ht="16.5" thickBot="1">
      <c r="D6" s="213" t="s">
        <v>119</v>
      </c>
    </row>
    <row r="7" spans="1:9" s="214" customFormat="1" ht="15.75" customHeight="1">
      <c r="A7" s="749" t="s">
        <v>2</v>
      </c>
      <c r="B7" s="750"/>
      <c r="C7" s="751"/>
      <c r="D7" s="747" t="s">
        <v>366</v>
      </c>
    </row>
    <row r="8" spans="1:9" s="214" customFormat="1" ht="14.25" customHeight="1" thickBot="1">
      <c r="A8" s="752"/>
      <c r="B8" s="753"/>
      <c r="C8" s="754"/>
      <c r="D8" s="748"/>
    </row>
    <row r="9" spans="1:9" ht="24.75" customHeight="1">
      <c r="A9" s="221" t="s">
        <v>90</v>
      </c>
      <c r="B9" s="222"/>
      <c r="C9" s="223" t="s">
        <v>204</v>
      </c>
      <c r="D9" s="224">
        <v>14147</v>
      </c>
    </row>
    <row r="10" spans="1:9" ht="24.75" customHeight="1">
      <c r="A10" s="225"/>
      <c r="B10" s="226"/>
      <c r="C10" s="227" t="s">
        <v>163</v>
      </c>
      <c r="D10" s="228">
        <v>99498</v>
      </c>
    </row>
    <row r="11" spans="1:9" ht="24.75" customHeight="1">
      <c r="A11" s="229" t="s">
        <v>13</v>
      </c>
      <c r="B11" s="230"/>
      <c r="C11" s="231" t="s">
        <v>91</v>
      </c>
      <c r="D11" s="232"/>
    </row>
    <row r="12" spans="1:9" ht="24.75" customHeight="1">
      <c r="A12" s="72"/>
      <c r="B12" s="226"/>
      <c r="C12" s="233" t="s">
        <v>107</v>
      </c>
      <c r="D12" s="234"/>
    </row>
    <row r="13" spans="1:9" ht="24.75" customHeight="1">
      <c r="A13" s="225" t="s">
        <v>14</v>
      </c>
      <c r="B13" s="230"/>
      <c r="C13" s="235" t="s">
        <v>92</v>
      </c>
      <c r="D13" s="228">
        <v>30893</v>
      </c>
    </row>
    <row r="14" spans="1:9" ht="31.5" customHeight="1">
      <c r="A14" s="72"/>
      <c r="B14" s="226"/>
      <c r="C14" s="227" t="s">
        <v>93</v>
      </c>
      <c r="D14" s="133">
        <v>1740</v>
      </c>
    </row>
    <row r="15" spans="1:9" ht="31.5" customHeight="1">
      <c r="A15" s="229" t="s">
        <v>376</v>
      </c>
      <c r="B15" s="230"/>
      <c r="C15" s="235"/>
      <c r="D15" s="582">
        <v>640</v>
      </c>
    </row>
    <row r="16" spans="1:9" ht="24.75" customHeight="1" thickBot="1">
      <c r="A16" s="229" t="s">
        <v>392</v>
      </c>
      <c r="B16" s="236"/>
      <c r="C16" s="237"/>
      <c r="D16" s="232">
        <v>8050</v>
      </c>
    </row>
    <row r="17" spans="1:4" s="220" customFormat="1" ht="24.75" customHeight="1" thickBot="1">
      <c r="A17" s="737" t="s">
        <v>314</v>
      </c>
      <c r="B17" s="738"/>
      <c r="C17" s="739"/>
      <c r="D17" s="239">
        <f>SUM(D9:D16)</f>
        <v>154968</v>
      </c>
    </row>
    <row r="18" spans="1:4" ht="27.75" customHeight="1">
      <c r="A18" s="743" t="s">
        <v>94</v>
      </c>
      <c r="B18" s="744"/>
      <c r="C18" s="745"/>
      <c r="D18" s="133">
        <v>7050</v>
      </c>
    </row>
    <row r="19" spans="1:4" ht="24.75" customHeight="1">
      <c r="A19" s="240" t="s">
        <v>15</v>
      </c>
      <c r="B19" s="241"/>
      <c r="C19" s="242"/>
      <c r="D19" s="228">
        <v>2700</v>
      </c>
    </row>
    <row r="20" spans="1:4" ht="24.75" customHeight="1">
      <c r="A20" s="240" t="s">
        <v>16</v>
      </c>
      <c r="B20" s="241"/>
      <c r="C20" s="242"/>
      <c r="D20" s="243">
        <v>1000</v>
      </c>
    </row>
    <row r="21" spans="1:4" ht="24.75" customHeight="1">
      <c r="A21" s="240" t="s">
        <v>236</v>
      </c>
      <c r="B21" s="241"/>
      <c r="C21" s="242"/>
      <c r="D21" s="243">
        <v>7000</v>
      </c>
    </row>
    <row r="22" spans="1:4" ht="24.75" customHeight="1">
      <c r="A22" s="583" t="s">
        <v>237</v>
      </c>
      <c r="B22" s="241"/>
      <c r="C22" s="242"/>
      <c r="D22" s="243">
        <v>500</v>
      </c>
    </row>
    <row r="23" spans="1:4" ht="24.75" customHeight="1" thickBot="1">
      <c r="A23" s="225" t="s">
        <v>17</v>
      </c>
      <c r="B23" s="230"/>
      <c r="C23" s="244"/>
      <c r="D23" s="228">
        <v>500</v>
      </c>
    </row>
    <row r="24" spans="1:4" s="220" customFormat="1" ht="24.75" customHeight="1" thickBot="1">
      <c r="A24" s="740" t="s">
        <v>315</v>
      </c>
      <c r="B24" s="741"/>
      <c r="C24" s="742"/>
      <c r="D24" s="239">
        <f>SUM(D18:D23)</f>
        <v>18750</v>
      </c>
    </row>
    <row r="25" spans="1:4" s="220" customFormat="1" ht="24.75" customHeight="1" thickBot="1">
      <c r="A25" s="737" t="s">
        <v>316</v>
      </c>
      <c r="B25" s="738"/>
      <c r="C25" s="739"/>
      <c r="D25" s="245">
        <f>SUM(D24,D17)</f>
        <v>173718</v>
      </c>
    </row>
    <row r="27" spans="1:4">
      <c r="A27" s="658" t="s">
        <v>411</v>
      </c>
      <c r="B27" s="658"/>
      <c r="C27" s="658"/>
      <c r="D27" s="658"/>
    </row>
  </sheetData>
  <mergeCells count="10">
    <mergeCell ref="A27:D27"/>
    <mergeCell ref="A17:C17"/>
    <mergeCell ref="A24:C24"/>
    <mergeCell ref="A25:C25"/>
    <mergeCell ref="A18:C18"/>
    <mergeCell ref="C2:D2"/>
    <mergeCell ref="A5:D5"/>
    <mergeCell ref="A3:D3"/>
    <mergeCell ref="D7:D8"/>
    <mergeCell ref="A7:C8"/>
  </mergeCells>
  <phoneticPr fontId="0" type="noConversion"/>
  <printOptions horizontalCentered="1"/>
  <pageMargins left="0.19685039370078741" right="0.15748031496062992" top="0.19685039370078741" bottom="0.19685039370078741" header="0.23622047244094491" footer="0.39370078740157483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opLeftCell="B4" workbookViewId="0">
      <selection activeCell="C12" sqref="C12"/>
    </sheetView>
  </sheetViews>
  <sheetFormatPr defaultRowHeight="15"/>
  <cols>
    <col min="1" max="1" width="55.83203125" style="140" customWidth="1"/>
    <col min="2" max="5" width="12.83203125" style="141" customWidth="1"/>
    <col min="6" max="8" width="14.33203125" style="141" customWidth="1"/>
    <col min="9" max="9" width="15.1640625" style="141" customWidth="1"/>
    <col min="10" max="10" width="16.83203125" style="141" customWidth="1"/>
    <col min="11" max="16384" width="9.33203125" style="141"/>
  </cols>
  <sheetData>
    <row r="1" spans="1:12">
      <c r="J1" s="142" t="s">
        <v>259</v>
      </c>
    </row>
    <row r="2" spans="1:12">
      <c r="H2" s="688" t="s">
        <v>373</v>
      </c>
      <c r="I2" s="688"/>
      <c r="J2" s="688"/>
      <c r="K2" s="144"/>
      <c r="L2" s="144"/>
    </row>
    <row r="3" spans="1:12" ht="18.75">
      <c r="A3" s="622" t="s">
        <v>12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12" ht="7.5" customHeight="1">
      <c r="A4" s="146"/>
      <c r="B4" s="145"/>
      <c r="C4" s="145"/>
      <c r="D4" s="145"/>
      <c r="E4" s="145"/>
      <c r="F4" s="145"/>
      <c r="G4" s="145"/>
      <c r="H4" s="145"/>
      <c r="I4" s="145"/>
      <c r="J4" s="145"/>
    </row>
    <row r="5" spans="1:12" ht="18.75">
      <c r="A5" s="622" t="s">
        <v>384</v>
      </c>
      <c r="B5" s="622"/>
      <c r="C5" s="622"/>
      <c r="D5" s="622"/>
      <c r="E5" s="622"/>
      <c r="F5" s="622"/>
      <c r="G5" s="622"/>
      <c r="H5" s="622"/>
      <c r="I5" s="622"/>
      <c r="J5" s="622"/>
    </row>
    <row r="6" spans="1:12" ht="18.75">
      <c r="A6" s="146"/>
      <c r="B6" s="145"/>
      <c r="C6" s="145"/>
      <c r="D6" s="145"/>
      <c r="E6" s="145"/>
      <c r="F6" s="145"/>
      <c r="G6" s="145"/>
      <c r="H6" s="145"/>
      <c r="I6" s="145"/>
      <c r="J6" s="145"/>
    </row>
    <row r="7" spans="1:12" ht="18.75">
      <c r="A7" s="146"/>
      <c r="B7" s="145"/>
      <c r="C7" s="145"/>
      <c r="D7" s="145"/>
      <c r="E7" s="145"/>
      <c r="F7" s="145"/>
      <c r="G7" s="145"/>
      <c r="H7" s="145"/>
      <c r="I7" s="145"/>
      <c r="J7" s="145"/>
    </row>
    <row r="8" spans="1:12" ht="15.75" thickBot="1">
      <c r="I8" s="778" t="s">
        <v>224</v>
      </c>
      <c r="J8" s="778"/>
    </row>
    <row r="9" spans="1:12" s="147" customFormat="1" ht="18.75" customHeight="1">
      <c r="A9" s="767" t="s">
        <v>2</v>
      </c>
      <c r="B9" s="761" t="s">
        <v>54</v>
      </c>
      <c r="C9" s="762"/>
      <c r="D9" s="762"/>
      <c r="E9" s="763"/>
      <c r="F9" s="755" t="s">
        <v>55</v>
      </c>
      <c r="G9" s="756"/>
      <c r="H9" s="757"/>
      <c r="I9" s="764" t="s">
        <v>128</v>
      </c>
      <c r="J9" s="764" t="s">
        <v>56</v>
      </c>
    </row>
    <row r="10" spans="1:12" s="147" customFormat="1" ht="37.5" customHeight="1">
      <c r="A10" s="768"/>
      <c r="B10" s="770" t="s">
        <v>57</v>
      </c>
      <c r="C10" s="772" t="s">
        <v>58</v>
      </c>
      <c r="D10" s="774" t="s">
        <v>127</v>
      </c>
      <c r="E10" s="776" t="s">
        <v>59</v>
      </c>
      <c r="F10" s="758"/>
      <c r="G10" s="759"/>
      <c r="H10" s="760"/>
      <c r="I10" s="765"/>
      <c r="J10" s="765"/>
    </row>
    <row r="11" spans="1:12" s="147" customFormat="1" ht="23.25" customHeight="1" thickBot="1">
      <c r="A11" s="769"/>
      <c r="B11" s="771"/>
      <c r="C11" s="773"/>
      <c r="D11" s="775"/>
      <c r="E11" s="777"/>
      <c r="F11" s="149" t="s">
        <v>141</v>
      </c>
      <c r="G11" s="148" t="s">
        <v>143</v>
      </c>
      <c r="H11" s="150" t="s">
        <v>142</v>
      </c>
      <c r="I11" s="766"/>
      <c r="J11" s="766"/>
    </row>
    <row r="12" spans="1:12" ht="26.25" customHeight="1">
      <c r="A12" s="163" t="s">
        <v>53</v>
      </c>
      <c r="B12" s="164">
        <v>50.5</v>
      </c>
      <c r="C12" s="165">
        <v>24</v>
      </c>
      <c r="D12" s="165">
        <v>8</v>
      </c>
      <c r="E12" s="167">
        <v>2</v>
      </c>
      <c r="F12" s="180"/>
      <c r="G12" s="165"/>
      <c r="H12" s="181"/>
      <c r="I12" s="152"/>
      <c r="J12" s="151">
        <f>SUM(B12:I12)</f>
        <v>84.5</v>
      </c>
    </row>
    <row r="13" spans="1:12" ht="26.25" customHeight="1">
      <c r="A13" s="182" t="s">
        <v>5</v>
      </c>
      <c r="B13" s="183"/>
      <c r="C13" s="184"/>
      <c r="D13" s="184">
        <v>10</v>
      </c>
      <c r="E13" s="192">
        <v>0.5</v>
      </c>
      <c r="F13" s="185"/>
      <c r="G13" s="184"/>
      <c r="H13" s="186"/>
      <c r="I13" s="153"/>
      <c r="J13" s="153">
        <f>SUM(B13:I13)</f>
        <v>10.5</v>
      </c>
    </row>
    <row r="14" spans="1:12" ht="26.25" customHeight="1">
      <c r="A14" s="187" t="s">
        <v>201</v>
      </c>
      <c r="B14" s="188"/>
      <c r="C14" s="189"/>
      <c r="D14" s="189">
        <v>4</v>
      </c>
      <c r="E14" s="190">
        <v>1</v>
      </c>
      <c r="F14" s="188"/>
      <c r="G14" s="189"/>
      <c r="H14" s="190"/>
      <c r="I14" s="154"/>
      <c r="J14" s="154">
        <f>SUM(B14:I14)</f>
        <v>5</v>
      </c>
      <c r="L14"/>
    </row>
    <row r="15" spans="1:12" ht="26.25" customHeight="1" thickBot="1">
      <c r="A15" s="191" t="s">
        <v>18</v>
      </c>
      <c r="B15" s="155"/>
      <c r="C15" s="156"/>
      <c r="D15" s="156"/>
      <c r="E15" s="157">
        <v>87</v>
      </c>
      <c r="F15" s="155"/>
      <c r="G15" s="156"/>
      <c r="H15" s="157"/>
      <c r="I15" s="153"/>
      <c r="J15" s="153">
        <f>SUM(B15:I15)</f>
        <v>87</v>
      </c>
      <c r="L15"/>
    </row>
    <row r="16" spans="1:12" ht="26.25" customHeight="1" thickBot="1">
      <c r="A16" s="158" t="s">
        <v>7</v>
      </c>
      <c r="B16" s="159">
        <f>SUM(B12:B15)</f>
        <v>50.5</v>
      </c>
      <c r="C16" s="160">
        <f t="shared" ref="C16:J16" si="0">SUM(C12:C15)</f>
        <v>24</v>
      </c>
      <c r="D16" s="160">
        <f t="shared" si="0"/>
        <v>22</v>
      </c>
      <c r="E16" s="161">
        <f t="shared" si="0"/>
        <v>90.5</v>
      </c>
      <c r="F16" s="159"/>
      <c r="G16" s="160"/>
      <c r="H16" s="161"/>
      <c r="I16" s="159"/>
      <c r="J16" s="162">
        <f t="shared" si="0"/>
        <v>187</v>
      </c>
      <c r="L16"/>
    </row>
    <row r="17" spans="1:12" ht="26.25" customHeight="1">
      <c r="A17" s="163" t="s">
        <v>8</v>
      </c>
      <c r="B17" s="164"/>
      <c r="C17" s="165"/>
      <c r="D17" s="165"/>
      <c r="E17" s="166"/>
      <c r="F17" s="164">
        <v>47</v>
      </c>
      <c r="G17" s="165">
        <v>16</v>
      </c>
      <c r="H17" s="167">
        <v>4</v>
      </c>
      <c r="I17" s="152">
        <v>7</v>
      </c>
      <c r="J17" s="152">
        <f>SUM(B17:I17)</f>
        <v>74</v>
      </c>
      <c r="L17"/>
    </row>
    <row r="18" spans="1:12" ht="26.25" customHeight="1" thickBot="1">
      <c r="A18" s="168" t="s">
        <v>164</v>
      </c>
      <c r="B18" s="155"/>
      <c r="C18" s="156"/>
      <c r="D18" s="156"/>
      <c r="E18" s="169"/>
      <c r="F18" s="170"/>
      <c r="G18" s="171"/>
      <c r="H18" s="172"/>
      <c r="I18" s="173">
        <v>497</v>
      </c>
      <c r="J18" s="173">
        <f>SUM(B18:I18)</f>
        <v>497</v>
      </c>
      <c r="L18"/>
    </row>
    <row r="19" spans="1:12" s="178" customFormat="1" ht="26.25" customHeight="1" thickBot="1">
      <c r="A19" s="158" t="s">
        <v>25</v>
      </c>
      <c r="B19" s="174">
        <f>SUM(B16:B18)</f>
        <v>50.5</v>
      </c>
      <c r="C19" s="175">
        <f t="shared" ref="C19:J19" si="1">SUM(C16:C18)</f>
        <v>24</v>
      </c>
      <c r="D19" s="175">
        <f t="shared" si="1"/>
        <v>22</v>
      </c>
      <c r="E19" s="176">
        <f t="shared" si="1"/>
        <v>90.5</v>
      </c>
      <c r="F19" s="174">
        <f t="shared" si="1"/>
        <v>47</v>
      </c>
      <c r="G19" s="175">
        <f t="shared" si="1"/>
        <v>16</v>
      </c>
      <c r="H19" s="176">
        <f t="shared" si="1"/>
        <v>4</v>
      </c>
      <c r="I19" s="177">
        <f t="shared" si="1"/>
        <v>504</v>
      </c>
      <c r="J19" s="177">
        <f t="shared" si="1"/>
        <v>758</v>
      </c>
    </row>
    <row r="20" spans="1:12" ht="20.25" customHeight="1">
      <c r="C20" s="179"/>
    </row>
    <row r="21" spans="1:12" ht="12.75" customHeight="1">
      <c r="A21" s="658" t="s">
        <v>387</v>
      </c>
      <c r="B21" s="658"/>
      <c r="C21" s="658"/>
      <c r="D21" s="658"/>
      <c r="E21" s="658"/>
      <c r="F21" s="658"/>
    </row>
    <row r="22" spans="1:12">
      <c r="C22" s="140"/>
    </row>
    <row r="23" spans="1:12">
      <c r="C23" s="140"/>
    </row>
  </sheetData>
  <mergeCells count="14">
    <mergeCell ref="C10:C11"/>
    <mergeCell ref="D10:D11"/>
    <mergeCell ref="E10:E11"/>
    <mergeCell ref="I8:J8"/>
    <mergeCell ref="F9:H10"/>
    <mergeCell ref="B9:E9"/>
    <mergeCell ref="J9:J11"/>
    <mergeCell ref="A21:F21"/>
    <mergeCell ref="H2:J2"/>
    <mergeCell ref="A9:A11"/>
    <mergeCell ref="B10:B11"/>
    <mergeCell ref="A3:J3"/>
    <mergeCell ref="A5:J5"/>
    <mergeCell ref="I9:I11"/>
  </mergeCells>
  <phoneticPr fontId="12" type="noConversion"/>
  <printOptions horizontalCentered="1"/>
  <pageMargins left="0.19685039370078741" right="0.19685039370078741" top="0.51" bottom="0.64" header="0.51181102362204722" footer="0.51181102362204722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8"/>
  <sheetViews>
    <sheetView topLeftCell="A29" zoomScale="75" zoomScaleNormal="75" workbookViewId="0">
      <selection activeCell="A49" sqref="A49"/>
    </sheetView>
  </sheetViews>
  <sheetFormatPr defaultRowHeight="12.75"/>
  <cols>
    <col min="1" max="1" width="10" style="415" bestFit="1" customWidth="1"/>
    <col min="2" max="2" width="80.5" style="416" customWidth="1"/>
    <col min="3" max="5" width="16.83203125" style="141" customWidth="1"/>
    <col min="6" max="10" width="16.83203125" style="141" hidden="1" customWidth="1"/>
    <col min="11" max="14" width="16.83203125" style="141" customWidth="1"/>
    <col min="15" max="15" width="17.83203125" style="141" customWidth="1"/>
    <col min="16" max="16" width="9.33203125" style="141"/>
    <col min="17" max="17" width="11.5" style="141" bestFit="1" customWidth="1"/>
    <col min="18" max="16384" width="9.33203125" style="141"/>
  </cols>
  <sheetData>
    <row r="1" spans="1:17" ht="15">
      <c r="L1" s="178"/>
      <c r="M1" s="178"/>
      <c r="O1" s="417" t="s">
        <v>74</v>
      </c>
    </row>
    <row r="2" spans="1:17" ht="15">
      <c r="M2" s="779" t="s">
        <v>367</v>
      </c>
      <c r="N2" s="779"/>
      <c r="O2" s="779"/>
      <c r="P2" s="144"/>
      <c r="Q2" s="144"/>
    </row>
    <row r="4" spans="1:17" ht="20.25">
      <c r="B4" s="746" t="s">
        <v>75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</row>
    <row r="5" spans="1:17" ht="6.75" customHeight="1"/>
    <row r="6" spans="1:17" ht="20.25">
      <c r="B6" s="746" t="s">
        <v>385</v>
      </c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</row>
    <row r="7" spans="1:17" ht="15.75" thickBot="1">
      <c r="O7" s="418" t="s">
        <v>1</v>
      </c>
    </row>
    <row r="8" spans="1:17" s="367" customFormat="1" ht="19.5" customHeight="1" thickBot="1">
      <c r="A8" s="419" t="s">
        <v>96</v>
      </c>
      <c r="B8" s="420" t="s">
        <v>29</v>
      </c>
      <c r="C8" s="421" t="s">
        <v>76</v>
      </c>
      <c r="D8" s="421" t="s">
        <v>77</v>
      </c>
      <c r="E8" s="421" t="s">
        <v>78</v>
      </c>
      <c r="F8" s="421" t="s">
        <v>79</v>
      </c>
      <c r="G8" s="421" t="s">
        <v>80</v>
      </c>
      <c r="H8" s="421" t="s">
        <v>81</v>
      </c>
      <c r="I8" s="421" t="s">
        <v>82</v>
      </c>
      <c r="J8" s="421" t="s">
        <v>83</v>
      </c>
      <c r="K8" s="421" t="s">
        <v>84</v>
      </c>
      <c r="L8" s="421" t="s">
        <v>85</v>
      </c>
      <c r="M8" s="421" t="s">
        <v>86</v>
      </c>
      <c r="N8" s="422" t="s">
        <v>87</v>
      </c>
      <c r="O8" s="423" t="s">
        <v>52</v>
      </c>
    </row>
    <row r="9" spans="1:17" ht="21.95" customHeight="1">
      <c r="A9" s="424">
        <v>1</v>
      </c>
      <c r="B9" s="425" t="s">
        <v>358</v>
      </c>
      <c r="C9" s="426">
        <v>130886</v>
      </c>
      <c r="D9" s="426">
        <v>92710</v>
      </c>
      <c r="E9" s="426">
        <v>92710</v>
      </c>
      <c r="F9" s="426">
        <v>92710</v>
      </c>
      <c r="G9" s="426">
        <v>92710</v>
      </c>
      <c r="H9" s="426">
        <v>92710</v>
      </c>
      <c r="I9" s="426">
        <v>76356</v>
      </c>
      <c r="J9" s="426">
        <v>91060</v>
      </c>
      <c r="K9" s="426">
        <v>91060</v>
      </c>
      <c r="L9" s="426">
        <v>91060</v>
      </c>
      <c r="M9" s="426">
        <v>91062</v>
      </c>
      <c r="N9" s="426">
        <v>322146</v>
      </c>
      <c r="O9" s="433">
        <f t="shared" ref="O9:O43" si="0">SUM(C9:N9)</f>
        <v>1357180</v>
      </c>
    </row>
    <row r="10" spans="1:17" ht="21.95" customHeight="1">
      <c r="A10" s="429">
        <v>2</v>
      </c>
      <c r="B10" s="430" t="s">
        <v>348</v>
      </c>
      <c r="C10" s="431">
        <v>58946</v>
      </c>
      <c r="D10" s="431">
        <v>58946</v>
      </c>
      <c r="E10" s="431">
        <v>58946</v>
      </c>
      <c r="F10" s="431">
        <v>58946</v>
      </c>
      <c r="G10" s="431">
        <v>58946</v>
      </c>
      <c r="H10" s="431">
        <v>65397</v>
      </c>
      <c r="I10" s="431">
        <v>58946</v>
      </c>
      <c r="J10" s="431">
        <v>62381</v>
      </c>
      <c r="K10" s="431">
        <v>62381</v>
      </c>
      <c r="L10" s="431">
        <v>62381</v>
      </c>
      <c r="M10" s="431">
        <v>62382</v>
      </c>
      <c r="N10" s="431">
        <v>138265</v>
      </c>
      <c r="O10" s="433">
        <f t="shared" si="0"/>
        <v>806863</v>
      </c>
    </row>
    <row r="11" spans="1:17" ht="27.75" customHeight="1">
      <c r="A11" s="429">
        <v>3</v>
      </c>
      <c r="B11" s="430" t="s">
        <v>166</v>
      </c>
      <c r="C11" s="431">
        <v>7700</v>
      </c>
      <c r="D11" s="431">
        <v>8500</v>
      </c>
      <c r="E11" s="431">
        <v>253000</v>
      </c>
      <c r="F11" s="431">
        <v>6900</v>
      </c>
      <c r="G11" s="431">
        <v>210000</v>
      </c>
      <c r="H11" s="431">
        <v>7000</v>
      </c>
      <c r="I11" s="431">
        <v>7200</v>
      </c>
      <c r="J11" s="431">
        <v>6800</v>
      </c>
      <c r="K11" s="431">
        <v>232000</v>
      </c>
      <c r="L11" s="431">
        <v>6500</v>
      </c>
      <c r="M11" s="431">
        <v>5900</v>
      </c>
      <c r="N11" s="432">
        <v>248500</v>
      </c>
      <c r="O11" s="433">
        <f t="shared" si="0"/>
        <v>1000000</v>
      </c>
    </row>
    <row r="12" spans="1:17" ht="21.95" customHeight="1">
      <c r="A12" s="429">
        <v>4</v>
      </c>
      <c r="B12" s="430" t="s">
        <v>261</v>
      </c>
      <c r="C12" s="431">
        <v>27465</v>
      </c>
      <c r="D12" s="431">
        <v>60545</v>
      </c>
      <c r="E12" s="431">
        <v>41545</v>
      </c>
      <c r="F12" s="431">
        <v>34845</v>
      </c>
      <c r="G12" s="431">
        <v>52745</v>
      </c>
      <c r="H12" s="431">
        <v>35646</v>
      </c>
      <c r="I12" s="431">
        <v>16200</v>
      </c>
      <c r="J12" s="431">
        <v>11500</v>
      </c>
      <c r="K12" s="431">
        <v>9500</v>
      </c>
      <c r="L12" s="431">
        <v>16300</v>
      </c>
      <c r="M12" s="431">
        <v>19200</v>
      </c>
      <c r="N12" s="432">
        <v>50426</v>
      </c>
      <c r="O12" s="433">
        <f t="shared" si="0"/>
        <v>375917</v>
      </c>
    </row>
    <row r="13" spans="1:17" ht="21.95" customHeight="1">
      <c r="A13" s="429">
        <v>5</v>
      </c>
      <c r="B13" s="430" t="s">
        <v>350</v>
      </c>
      <c r="C13" s="431"/>
      <c r="D13" s="431"/>
      <c r="E13" s="431">
        <v>55000</v>
      </c>
      <c r="F13" s="431"/>
      <c r="G13" s="431">
        <v>45000</v>
      </c>
      <c r="H13" s="431"/>
      <c r="I13" s="431"/>
      <c r="J13" s="431">
        <v>45000</v>
      </c>
      <c r="K13" s="431"/>
      <c r="L13" s="431">
        <v>49598</v>
      </c>
      <c r="M13" s="431"/>
      <c r="N13" s="432">
        <v>18244</v>
      </c>
      <c r="O13" s="433">
        <f t="shared" si="0"/>
        <v>212842</v>
      </c>
    </row>
    <row r="14" spans="1:17" ht="21.95" customHeight="1">
      <c r="A14" s="429">
        <v>6</v>
      </c>
      <c r="B14" s="430" t="s">
        <v>359</v>
      </c>
      <c r="C14" s="431"/>
      <c r="D14" s="431"/>
      <c r="E14" s="431"/>
      <c r="F14" s="431"/>
      <c r="G14" s="431"/>
      <c r="H14" s="431"/>
      <c r="I14" s="431"/>
      <c r="J14" s="431">
        <v>30202</v>
      </c>
      <c r="K14" s="431">
        <v>30202</v>
      </c>
      <c r="L14" s="431">
        <v>30202</v>
      </c>
      <c r="M14" s="431">
        <v>30202</v>
      </c>
      <c r="N14" s="432"/>
      <c r="O14" s="433">
        <f t="shared" si="0"/>
        <v>120808</v>
      </c>
    </row>
    <row r="15" spans="1:17" ht="21.95" customHeight="1">
      <c r="A15" s="429">
        <v>7</v>
      </c>
      <c r="B15" s="430" t="s">
        <v>349</v>
      </c>
      <c r="C15" s="431"/>
      <c r="D15" s="431"/>
      <c r="E15" s="431"/>
      <c r="F15" s="431"/>
      <c r="G15" s="431">
        <v>72588</v>
      </c>
      <c r="H15" s="431"/>
      <c r="I15" s="431">
        <v>56300</v>
      </c>
      <c r="J15" s="431">
        <v>40702</v>
      </c>
      <c r="K15" s="431">
        <v>72202</v>
      </c>
      <c r="L15" s="431">
        <v>42402</v>
      </c>
      <c r="M15" s="431">
        <v>6019</v>
      </c>
      <c r="N15" s="432"/>
      <c r="O15" s="433">
        <f t="shared" si="0"/>
        <v>290213</v>
      </c>
    </row>
    <row r="16" spans="1:17" ht="21.95" customHeight="1">
      <c r="A16" s="429">
        <v>8</v>
      </c>
      <c r="B16" s="430" t="s">
        <v>263</v>
      </c>
      <c r="C16" s="431"/>
      <c r="D16" s="431"/>
      <c r="E16" s="431"/>
      <c r="F16" s="431"/>
      <c r="G16" s="431"/>
      <c r="H16" s="431">
        <v>20000</v>
      </c>
      <c r="I16" s="431"/>
      <c r="J16" s="431"/>
      <c r="K16" s="431"/>
      <c r="L16" s="431"/>
      <c r="M16" s="431"/>
      <c r="N16" s="432">
        <v>237</v>
      </c>
      <c r="O16" s="433">
        <f t="shared" si="0"/>
        <v>20237</v>
      </c>
    </row>
    <row r="17" spans="1:18" ht="21.95" customHeight="1">
      <c r="A17" s="429">
        <v>9</v>
      </c>
      <c r="B17" s="430" t="s">
        <v>351</v>
      </c>
      <c r="C17" s="431"/>
      <c r="D17" s="431"/>
      <c r="E17" s="431"/>
      <c r="F17" s="431">
        <v>130000</v>
      </c>
      <c r="G17" s="431"/>
      <c r="H17" s="431">
        <v>152000</v>
      </c>
      <c r="I17" s="431"/>
      <c r="J17" s="431">
        <v>598</v>
      </c>
      <c r="K17" s="431">
        <v>107598</v>
      </c>
      <c r="L17" s="431">
        <v>84598</v>
      </c>
      <c r="M17" s="431">
        <v>86974</v>
      </c>
      <c r="N17" s="432">
        <v>34326</v>
      </c>
      <c r="O17" s="433">
        <f t="shared" si="0"/>
        <v>596094</v>
      </c>
    </row>
    <row r="18" spans="1:18" s="438" customFormat="1" ht="21.95" customHeight="1">
      <c r="A18" s="429">
        <v>10</v>
      </c>
      <c r="B18" s="434" t="s">
        <v>306</v>
      </c>
      <c r="C18" s="435">
        <f>SUM(C9:C13)</f>
        <v>224997</v>
      </c>
      <c r="D18" s="435">
        <f t="shared" ref="D18:O18" si="1">SUM(D9:D13)</f>
        <v>220701</v>
      </c>
      <c r="E18" s="435">
        <f t="shared" si="1"/>
        <v>501201</v>
      </c>
      <c r="F18" s="435">
        <f t="shared" si="1"/>
        <v>193401</v>
      </c>
      <c r="G18" s="435">
        <f t="shared" si="1"/>
        <v>459401</v>
      </c>
      <c r="H18" s="435">
        <f t="shared" si="1"/>
        <v>200753</v>
      </c>
      <c r="I18" s="435">
        <f t="shared" si="1"/>
        <v>158702</v>
      </c>
      <c r="J18" s="435">
        <f t="shared" si="1"/>
        <v>216741</v>
      </c>
      <c r="K18" s="435">
        <f t="shared" si="1"/>
        <v>394941</v>
      </c>
      <c r="L18" s="435">
        <f t="shared" si="1"/>
        <v>225839</v>
      </c>
      <c r="M18" s="435">
        <f t="shared" si="1"/>
        <v>178544</v>
      </c>
      <c r="N18" s="436">
        <f t="shared" si="1"/>
        <v>777581</v>
      </c>
      <c r="O18" s="437">
        <f t="shared" si="1"/>
        <v>3752802</v>
      </c>
    </row>
    <row r="19" spans="1:18" s="444" customFormat="1" ht="21.95" customHeight="1" thickBot="1">
      <c r="A19" s="439">
        <v>11</v>
      </c>
      <c r="B19" s="440" t="s">
        <v>307</v>
      </c>
      <c r="C19" s="441">
        <f>SUM(C14:C17)</f>
        <v>0</v>
      </c>
      <c r="D19" s="441">
        <f t="shared" ref="D19:O19" si="2">SUM(D14:D17)</f>
        <v>0</v>
      </c>
      <c r="E19" s="441">
        <f t="shared" si="2"/>
        <v>0</v>
      </c>
      <c r="F19" s="441">
        <f t="shared" si="2"/>
        <v>130000</v>
      </c>
      <c r="G19" s="441">
        <f t="shared" si="2"/>
        <v>72588</v>
      </c>
      <c r="H19" s="441">
        <f t="shared" si="2"/>
        <v>172000</v>
      </c>
      <c r="I19" s="441">
        <f t="shared" si="2"/>
        <v>56300</v>
      </c>
      <c r="J19" s="441">
        <f t="shared" si="2"/>
        <v>71502</v>
      </c>
      <c r="K19" s="441">
        <f t="shared" si="2"/>
        <v>210002</v>
      </c>
      <c r="L19" s="441">
        <f t="shared" si="2"/>
        <v>157202</v>
      </c>
      <c r="M19" s="441">
        <f t="shared" si="2"/>
        <v>123195</v>
      </c>
      <c r="N19" s="442">
        <f t="shared" si="2"/>
        <v>34563</v>
      </c>
      <c r="O19" s="443">
        <f t="shared" si="2"/>
        <v>1027352</v>
      </c>
      <c r="Q19" s="598"/>
    </row>
    <row r="20" spans="1:18" s="367" customFormat="1" ht="21.95" customHeight="1" thickBot="1">
      <c r="A20" s="419">
        <v>12</v>
      </c>
      <c r="B20" s="445" t="s">
        <v>308</v>
      </c>
      <c r="C20" s="446">
        <f>SUM(C18:C19)</f>
        <v>224997</v>
      </c>
      <c r="D20" s="446">
        <f t="shared" ref="D20:O20" si="3">SUM(D18:D19)</f>
        <v>220701</v>
      </c>
      <c r="E20" s="446">
        <f t="shared" si="3"/>
        <v>501201</v>
      </c>
      <c r="F20" s="446">
        <f t="shared" si="3"/>
        <v>323401</v>
      </c>
      <c r="G20" s="446">
        <f t="shared" si="3"/>
        <v>531989</v>
      </c>
      <c r="H20" s="446">
        <f t="shared" si="3"/>
        <v>372753</v>
      </c>
      <c r="I20" s="446">
        <f t="shared" si="3"/>
        <v>215002</v>
      </c>
      <c r="J20" s="446">
        <f t="shared" si="3"/>
        <v>288243</v>
      </c>
      <c r="K20" s="446">
        <f t="shared" si="3"/>
        <v>604943</v>
      </c>
      <c r="L20" s="446">
        <f t="shared" si="3"/>
        <v>383041</v>
      </c>
      <c r="M20" s="446">
        <f t="shared" si="3"/>
        <v>301739</v>
      </c>
      <c r="N20" s="447">
        <f t="shared" si="3"/>
        <v>812144</v>
      </c>
      <c r="O20" s="448">
        <f t="shared" si="3"/>
        <v>4780154</v>
      </c>
    </row>
    <row r="21" spans="1:18" ht="21.95" customHeight="1">
      <c r="A21" s="424">
        <v>13</v>
      </c>
      <c r="B21" s="449" t="s">
        <v>264</v>
      </c>
      <c r="C21" s="426"/>
      <c r="D21" s="426">
        <v>40343</v>
      </c>
      <c r="E21" s="426">
        <v>38977</v>
      </c>
      <c r="F21" s="426"/>
      <c r="G21" s="426"/>
      <c r="H21" s="426"/>
      <c r="I21" s="426"/>
      <c r="J21" s="426"/>
      <c r="K21" s="426"/>
      <c r="L21" s="426"/>
      <c r="M21" s="426"/>
      <c r="N21" s="427"/>
      <c r="O21" s="428">
        <f t="shared" si="0"/>
        <v>79320</v>
      </c>
    </row>
    <row r="22" spans="1:18" s="452" customFormat="1" ht="21.95" customHeight="1">
      <c r="A22" s="429">
        <v>14</v>
      </c>
      <c r="B22" s="450" t="s">
        <v>265</v>
      </c>
      <c r="C22" s="431">
        <v>12000</v>
      </c>
      <c r="D22" s="431">
        <v>51000</v>
      </c>
      <c r="E22" s="431">
        <v>42042</v>
      </c>
      <c r="F22" s="431">
        <v>23217</v>
      </c>
      <c r="G22" s="431"/>
      <c r="H22" s="431"/>
      <c r="I22" s="431"/>
      <c r="J22" s="431"/>
      <c r="K22" s="431"/>
      <c r="L22" s="431"/>
      <c r="M22" s="431"/>
      <c r="N22" s="432"/>
      <c r="O22" s="433">
        <f t="shared" si="0"/>
        <v>128259</v>
      </c>
      <c r="P22" s="451"/>
      <c r="R22" s="600"/>
    </row>
    <row r="23" spans="1:18" s="452" customFormat="1" ht="21.95" customHeight="1">
      <c r="A23" s="429">
        <v>15</v>
      </c>
      <c r="B23" s="453" t="s">
        <v>168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5"/>
      <c r="O23" s="456"/>
      <c r="P23" s="451"/>
    </row>
    <row r="24" spans="1:18" ht="21.95" customHeight="1" thickBot="1">
      <c r="A24" s="439">
        <v>16</v>
      </c>
      <c r="B24" s="453" t="s">
        <v>266</v>
      </c>
      <c r="C24" s="454"/>
      <c r="D24" s="454"/>
      <c r="E24" s="454">
        <v>200000</v>
      </c>
      <c r="F24" s="454"/>
      <c r="G24" s="454"/>
      <c r="H24" s="454"/>
      <c r="I24" s="454"/>
      <c r="J24" s="454"/>
      <c r="K24" s="454"/>
      <c r="L24" s="454">
        <v>270966</v>
      </c>
      <c r="M24" s="454"/>
      <c r="N24" s="455"/>
      <c r="O24" s="456">
        <f t="shared" si="0"/>
        <v>470966</v>
      </c>
    </row>
    <row r="25" spans="1:18" s="367" customFormat="1" ht="21.95" customHeight="1" thickBot="1">
      <c r="A25" s="419">
        <v>17</v>
      </c>
      <c r="B25" s="445" t="s">
        <v>309</v>
      </c>
      <c r="C25" s="446">
        <f>SUM(C21:C24)</f>
        <v>12000</v>
      </c>
      <c r="D25" s="446">
        <f t="shared" ref="D25:O25" si="4">SUM(D21:D24)</f>
        <v>91343</v>
      </c>
      <c r="E25" s="446">
        <f t="shared" si="4"/>
        <v>281019</v>
      </c>
      <c r="F25" s="446">
        <f t="shared" si="4"/>
        <v>23217</v>
      </c>
      <c r="G25" s="446">
        <f t="shared" si="4"/>
        <v>0</v>
      </c>
      <c r="H25" s="446">
        <f t="shared" si="4"/>
        <v>0</v>
      </c>
      <c r="I25" s="446">
        <f t="shared" si="4"/>
        <v>0</v>
      </c>
      <c r="J25" s="446">
        <f t="shared" si="4"/>
        <v>0</v>
      </c>
      <c r="K25" s="446">
        <f t="shared" si="4"/>
        <v>0</v>
      </c>
      <c r="L25" s="446">
        <f t="shared" si="4"/>
        <v>270966</v>
      </c>
      <c r="M25" s="446">
        <f t="shared" si="4"/>
        <v>0</v>
      </c>
      <c r="N25" s="447">
        <f t="shared" si="4"/>
        <v>0</v>
      </c>
      <c r="O25" s="448">
        <f t="shared" si="4"/>
        <v>678545</v>
      </c>
      <c r="Q25" s="599"/>
    </row>
    <row r="26" spans="1:18" s="367" customFormat="1" ht="21.95" customHeight="1" thickBot="1">
      <c r="A26" s="419">
        <v>18</v>
      </c>
      <c r="B26" s="445" t="s">
        <v>310</v>
      </c>
      <c r="C26" s="446">
        <f>SUM(C20+C25)</f>
        <v>236997</v>
      </c>
      <c r="D26" s="446">
        <f t="shared" ref="D26:O26" si="5">SUM(D20+D25)</f>
        <v>312044</v>
      </c>
      <c r="E26" s="446">
        <f t="shared" si="5"/>
        <v>782220</v>
      </c>
      <c r="F26" s="446">
        <f t="shared" si="5"/>
        <v>346618</v>
      </c>
      <c r="G26" s="446">
        <f t="shared" si="5"/>
        <v>531989</v>
      </c>
      <c r="H26" s="446">
        <f t="shared" si="5"/>
        <v>372753</v>
      </c>
      <c r="I26" s="446">
        <f t="shared" si="5"/>
        <v>215002</v>
      </c>
      <c r="J26" s="446">
        <f t="shared" si="5"/>
        <v>288243</v>
      </c>
      <c r="K26" s="446">
        <f t="shared" si="5"/>
        <v>604943</v>
      </c>
      <c r="L26" s="446">
        <f t="shared" si="5"/>
        <v>654007</v>
      </c>
      <c r="M26" s="446">
        <f t="shared" si="5"/>
        <v>301739</v>
      </c>
      <c r="N26" s="447">
        <f t="shared" si="5"/>
        <v>812144</v>
      </c>
      <c r="O26" s="448">
        <f t="shared" si="5"/>
        <v>5458699</v>
      </c>
      <c r="Q26" s="599">
        <f>SUM(Q19:Q25)</f>
        <v>0</v>
      </c>
    </row>
    <row r="27" spans="1:18" ht="21.95" customHeight="1">
      <c r="A27" s="457">
        <v>19</v>
      </c>
      <c r="B27" s="458" t="s">
        <v>10</v>
      </c>
      <c r="C27" s="426">
        <v>82711</v>
      </c>
      <c r="D27" s="426">
        <v>84412</v>
      </c>
      <c r="E27" s="426">
        <v>92059</v>
      </c>
      <c r="F27" s="426">
        <v>93914</v>
      </c>
      <c r="G27" s="426">
        <v>97539</v>
      </c>
      <c r="H27" s="426">
        <v>96469</v>
      </c>
      <c r="I27" s="426">
        <v>93560</v>
      </c>
      <c r="J27" s="426">
        <v>94742</v>
      </c>
      <c r="K27" s="426">
        <v>96322</v>
      </c>
      <c r="L27" s="426">
        <v>96752</v>
      </c>
      <c r="M27" s="426">
        <v>100115</v>
      </c>
      <c r="N27" s="427">
        <v>78689</v>
      </c>
      <c r="O27" s="428">
        <f t="shared" si="0"/>
        <v>1107284</v>
      </c>
    </row>
    <row r="28" spans="1:18" ht="21.95" customHeight="1">
      <c r="A28" s="459">
        <v>20</v>
      </c>
      <c r="B28" s="460" t="s">
        <v>281</v>
      </c>
      <c r="C28" s="431">
        <f>C27*0.22</f>
        <v>18196.420000000002</v>
      </c>
      <c r="D28" s="431">
        <f t="shared" ref="D28:M28" si="6">D27*0.22</f>
        <v>18570.64</v>
      </c>
      <c r="E28" s="431">
        <f t="shared" si="6"/>
        <v>20252.98</v>
      </c>
      <c r="F28" s="431">
        <f t="shared" si="6"/>
        <v>20661.080000000002</v>
      </c>
      <c r="G28" s="431">
        <f t="shared" si="6"/>
        <v>21458.58</v>
      </c>
      <c r="H28" s="431">
        <v>21791</v>
      </c>
      <c r="I28" s="431">
        <f t="shared" si="6"/>
        <v>20583.2</v>
      </c>
      <c r="J28" s="431">
        <v>21506</v>
      </c>
      <c r="K28" s="431">
        <v>21226</v>
      </c>
      <c r="L28" s="431">
        <f t="shared" si="6"/>
        <v>21285.439999999999</v>
      </c>
      <c r="M28" s="431">
        <f t="shared" si="6"/>
        <v>22025.3</v>
      </c>
      <c r="N28" s="431">
        <v>14984</v>
      </c>
      <c r="O28" s="433">
        <f t="shared" si="0"/>
        <v>242540.63999999998</v>
      </c>
    </row>
    <row r="29" spans="1:18" ht="21.95" customHeight="1">
      <c r="A29" s="459">
        <v>21</v>
      </c>
      <c r="B29" s="460" t="s">
        <v>30</v>
      </c>
      <c r="C29" s="431">
        <v>5955</v>
      </c>
      <c r="D29" s="431">
        <v>70955</v>
      </c>
      <c r="E29" s="431">
        <v>216283</v>
      </c>
      <c r="F29" s="431">
        <v>72754</v>
      </c>
      <c r="G29" s="431">
        <v>195283</v>
      </c>
      <c r="H29" s="431">
        <v>118554</v>
      </c>
      <c r="I29" s="431">
        <v>124890</v>
      </c>
      <c r="J29" s="431">
        <v>83708</v>
      </c>
      <c r="K29" s="431">
        <v>189388</v>
      </c>
      <c r="L29" s="431">
        <v>125640</v>
      </c>
      <c r="M29" s="431">
        <v>123129</v>
      </c>
      <c r="N29" s="432">
        <v>539995</v>
      </c>
      <c r="O29" s="433">
        <f t="shared" si="0"/>
        <v>1866534</v>
      </c>
    </row>
    <row r="30" spans="1:18" ht="21.95" customHeight="1">
      <c r="A30" s="459">
        <v>22</v>
      </c>
      <c r="B30" s="460" t="s">
        <v>21</v>
      </c>
      <c r="C30" s="431">
        <v>16087</v>
      </c>
      <c r="D30" s="431">
        <v>16087</v>
      </c>
      <c r="E30" s="431">
        <v>16087</v>
      </c>
      <c r="F30" s="431">
        <v>16088</v>
      </c>
      <c r="G30" s="431">
        <v>16088</v>
      </c>
      <c r="H30" s="431">
        <v>16088</v>
      </c>
      <c r="I30" s="431">
        <v>4166</v>
      </c>
      <c r="J30" s="431">
        <v>15499</v>
      </c>
      <c r="K30" s="431">
        <v>15499</v>
      </c>
      <c r="L30" s="431">
        <v>15500</v>
      </c>
      <c r="M30" s="431">
        <v>15500</v>
      </c>
      <c r="N30" s="431">
        <v>11029</v>
      </c>
      <c r="O30" s="433">
        <f t="shared" si="0"/>
        <v>173718</v>
      </c>
    </row>
    <row r="31" spans="1:18" ht="21.95" customHeight="1">
      <c r="A31" s="459">
        <v>23</v>
      </c>
      <c r="B31" s="460" t="s">
        <v>267</v>
      </c>
      <c r="C31" s="431">
        <v>778</v>
      </c>
      <c r="D31" s="431"/>
      <c r="E31" s="461"/>
      <c r="F31" s="431"/>
      <c r="G31" s="431"/>
      <c r="H31" s="431"/>
      <c r="I31" s="431"/>
      <c r="J31" s="431"/>
      <c r="K31" s="431"/>
      <c r="L31" s="431">
        <v>122</v>
      </c>
      <c r="M31" s="431"/>
      <c r="N31" s="432">
        <v>1200</v>
      </c>
      <c r="O31" s="433">
        <f t="shared" si="0"/>
        <v>2100</v>
      </c>
    </row>
    <row r="32" spans="1:18" ht="21.95" customHeight="1">
      <c r="A32" s="459">
        <v>24</v>
      </c>
      <c r="B32" s="460" t="s">
        <v>352</v>
      </c>
      <c r="C32" s="431">
        <v>16925</v>
      </c>
      <c r="D32" s="431">
        <v>16925</v>
      </c>
      <c r="E32" s="431">
        <v>17745</v>
      </c>
      <c r="F32" s="431">
        <v>16925</v>
      </c>
      <c r="G32" s="431">
        <v>16925</v>
      </c>
      <c r="H32" s="431">
        <v>16925</v>
      </c>
      <c r="I32" s="431">
        <v>14789</v>
      </c>
      <c r="J32" s="431">
        <v>16320</v>
      </c>
      <c r="K32" s="431">
        <v>17141</v>
      </c>
      <c r="L32" s="431">
        <v>16320</v>
      </c>
      <c r="M32" s="431">
        <v>16323</v>
      </c>
      <c r="N32" s="431">
        <v>21554</v>
      </c>
      <c r="O32" s="433">
        <f t="shared" si="0"/>
        <v>204817</v>
      </c>
    </row>
    <row r="33" spans="1:15" ht="21.95" customHeight="1">
      <c r="A33" s="459">
        <v>25</v>
      </c>
      <c r="B33" s="460" t="s">
        <v>354</v>
      </c>
      <c r="C33" s="431">
        <v>7615</v>
      </c>
      <c r="D33" s="431">
        <v>7615</v>
      </c>
      <c r="E33" s="431">
        <v>7615</v>
      </c>
      <c r="F33" s="431">
        <v>7615</v>
      </c>
      <c r="G33" s="431">
        <v>7616</v>
      </c>
      <c r="H33" s="431">
        <v>7616</v>
      </c>
      <c r="I33" s="431">
        <v>4321</v>
      </c>
      <c r="J33" s="431">
        <v>4321</v>
      </c>
      <c r="K33" s="431">
        <v>4320</v>
      </c>
      <c r="L33" s="431">
        <v>4320</v>
      </c>
      <c r="M33" s="431">
        <v>4320</v>
      </c>
      <c r="N33" s="431">
        <v>4320</v>
      </c>
      <c r="O33" s="433">
        <f t="shared" si="0"/>
        <v>71614</v>
      </c>
    </row>
    <row r="34" spans="1:15" ht="21.95" customHeight="1">
      <c r="A34" s="459">
        <v>26</v>
      </c>
      <c r="B34" s="460" t="s">
        <v>185</v>
      </c>
      <c r="C34" s="431"/>
      <c r="D34" s="431"/>
      <c r="E34" s="431"/>
      <c r="F34" s="431">
        <v>900</v>
      </c>
      <c r="G34" s="431"/>
      <c r="H34" s="431"/>
      <c r="I34" s="431"/>
      <c r="J34" s="431"/>
      <c r="K34" s="431"/>
      <c r="L34" s="431"/>
      <c r="M34" s="431"/>
      <c r="N34" s="432">
        <v>-900</v>
      </c>
      <c r="O34" s="433">
        <f t="shared" si="0"/>
        <v>0</v>
      </c>
    </row>
    <row r="35" spans="1:15" ht="21.95" customHeight="1">
      <c r="A35" s="459">
        <v>27</v>
      </c>
      <c r="B35" s="460" t="s">
        <v>270</v>
      </c>
      <c r="C35" s="431"/>
      <c r="D35" s="431">
        <v>64956</v>
      </c>
      <c r="E35" s="431">
        <v>251256</v>
      </c>
      <c r="F35" s="431">
        <v>146656</v>
      </c>
      <c r="G35" s="431">
        <v>126256</v>
      </c>
      <c r="H35" s="431">
        <v>108257</v>
      </c>
      <c r="I35" s="431">
        <v>104970</v>
      </c>
      <c r="J35" s="431">
        <v>71975</v>
      </c>
      <c r="K35" s="431">
        <v>148576</v>
      </c>
      <c r="L35" s="431">
        <v>82576</v>
      </c>
      <c r="M35" s="431">
        <v>32036</v>
      </c>
      <c r="N35" s="432"/>
      <c r="O35" s="433">
        <f t="shared" si="0"/>
        <v>1137514</v>
      </c>
    </row>
    <row r="36" spans="1:15" ht="21.95" customHeight="1">
      <c r="A36" s="459">
        <v>28</v>
      </c>
      <c r="B36" s="460" t="s">
        <v>271</v>
      </c>
      <c r="C36" s="431"/>
      <c r="D36" s="431"/>
      <c r="E36" s="431"/>
      <c r="F36" s="431"/>
      <c r="G36" s="431">
        <v>24650</v>
      </c>
      <c r="H36" s="431">
        <v>34560</v>
      </c>
      <c r="I36" s="431">
        <v>30600</v>
      </c>
      <c r="J36" s="431">
        <v>36500</v>
      </c>
      <c r="K36" s="431">
        <v>29874</v>
      </c>
      <c r="L36" s="431"/>
      <c r="M36" s="431"/>
      <c r="N36" s="432">
        <v>4230</v>
      </c>
      <c r="O36" s="433">
        <f t="shared" si="0"/>
        <v>160414</v>
      </c>
    </row>
    <row r="37" spans="1:15" ht="21.95" customHeight="1">
      <c r="A37" s="459">
        <v>29</v>
      </c>
      <c r="B37" s="460" t="s">
        <v>355</v>
      </c>
      <c r="C37" s="431">
        <v>3274</v>
      </c>
      <c r="D37" s="431">
        <v>3274</v>
      </c>
      <c r="E37" s="431">
        <v>3274</v>
      </c>
      <c r="F37" s="431">
        <v>3274</v>
      </c>
      <c r="G37" s="431">
        <v>3376</v>
      </c>
      <c r="H37" s="431"/>
      <c r="I37" s="431"/>
      <c r="J37" s="431"/>
      <c r="K37" s="431"/>
      <c r="L37" s="431"/>
      <c r="M37" s="431"/>
      <c r="N37" s="432"/>
      <c r="O37" s="433">
        <f t="shared" si="0"/>
        <v>16472</v>
      </c>
    </row>
    <row r="38" spans="1:15" ht="21.95" customHeight="1">
      <c r="A38" s="459">
        <v>30</v>
      </c>
      <c r="B38" s="460" t="s">
        <v>353</v>
      </c>
      <c r="C38" s="431"/>
      <c r="D38" s="431"/>
      <c r="E38" s="431"/>
      <c r="F38" s="431"/>
      <c r="G38" s="431"/>
      <c r="H38" s="431"/>
      <c r="I38" s="431">
        <v>3225</v>
      </c>
      <c r="J38" s="431"/>
      <c r="K38" s="431"/>
      <c r="L38" s="431">
        <v>1500</v>
      </c>
      <c r="M38" s="431"/>
      <c r="N38" s="432"/>
      <c r="O38" s="433">
        <f t="shared" si="0"/>
        <v>4725</v>
      </c>
    </row>
    <row r="39" spans="1:15" s="464" customFormat="1" ht="33.75" customHeight="1">
      <c r="A39" s="459">
        <v>31</v>
      </c>
      <c r="B39" s="462" t="s">
        <v>311</v>
      </c>
      <c r="C39" s="435">
        <f>SUM(C27:C35)</f>
        <v>148267.41999999998</v>
      </c>
      <c r="D39" s="435">
        <f t="shared" ref="D39:O39" si="7">SUM(D27:D34)</f>
        <v>214564.64</v>
      </c>
      <c r="E39" s="435">
        <f>SUM(E27:E35)</f>
        <v>621297.98</v>
      </c>
      <c r="F39" s="435">
        <f t="shared" si="7"/>
        <v>228857.08000000002</v>
      </c>
      <c r="G39" s="435">
        <f t="shared" si="7"/>
        <v>354909.58</v>
      </c>
      <c r="H39" s="435">
        <f t="shared" si="7"/>
        <v>277443</v>
      </c>
      <c r="I39" s="435">
        <f t="shared" si="7"/>
        <v>262309.2</v>
      </c>
      <c r="J39" s="435">
        <f t="shared" si="7"/>
        <v>236096</v>
      </c>
      <c r="K39" s="435">
        <f t="shared" si="7"/>
        <v>343896</v>
      </c>
      <c r="L39" s="435">
        <f t="shared" si="7"/>
        <v>279939.44</v>
      </c>
      <c r="M39" s="435">
        <f>SUM(M27:M35)</f>
        <v>313448.3</v>
      </c>
      <c r="N39" s="436">
        <f t="shared" si="7"/>
        <v>670871</v>
      </c>
      <c r="O39" s="463">
        <f t="shared" si="7"/>
        <v>3668607.6399999997</v>
      </c>
    </row>
    <row r="40" spans="1:15" s="467" customFormat="1" ht="21.95" customHeight="1" thickBot="1">
      <c r="A40" s="465">
        <v>32</v>
      </c>
      <c r="B40" s="466" t="s">
        <v>312</v>
      </c>
      <c r="C40" s="441">
        <f>SUM(C35:C38)</f>
        <v>3274</v>
      </c>
      <c r="D40" s="441">
        <f t="shared" ref="D40:O40" si="8">SUM(D35:D38)</f>
        <v>68230</v>
      </c>
      <c r="E40" s="441">
        <f t="shared" si="8"/>
        <v>254530</v>
      </c>
      <c r="F40" s="441">
        <f t="shared" si="8"/>
        <v>149930</v>
      </c>
      <c r="G40" s="441">
        <f t="shared" si="8"/>
        <v>154282</v>
      </c>
      <c r="H40" s="441">
        <f t="shared" si="8"/>
        <v>142817</v>
      </c>
      <c r="I40" s="441">
        <f t="shared" si="8"/>
        <v>138795</v>
      </c>
      <c r="J40" s="441">
        <f t="shared" si="8"/>
        <v>108475</v>
      </c>
      <c r="K40" s="441">
        <f t="shared" si="8"/>
        <v>178450</v>
      </c>
      <c r="L40" s="441">
        <f t="shared" si="8"/>
        <v>84076</v>
      </c>
      <c r="M40" s="441">
        <f t="shared" si="8"/>
        <v>32036</v>
      </c>
      <c r="N40" s="442">
        <f t="shared" si="8"/>
        <v>4230</v>
      </c>
      <c r="O40" s="443">
        <f t="shared" si="8"/>
        <v>1319125</v>
      </c>
    </row>
    <row r="41" spans="1:15" s="367" customFormat="1" ht="21.95" customHeight="1" thickBot="1">
      <c r="A41" s="468">
        <v>33</v>
      </c>
      <c r="B41" s="469" t="s">
        <v>186</v>
      </c>
      <c r="C41" s="446">
        <f>SUM(C27:C38)</f>
        <v>151541.41999999998</v>
      </c>
      <c r="D41" s="446">
        <f t="shared" ref="D41:O41" si="9">SUM(D27:D38)</f>
        <v>282794.64</v>
      </c>
      <c r="E41" s="446">
        <f t="shared" si="9"/>
        <v>624571.98</v>
      </c>
      <c r="F41" s="446">
        <f t="shared" si="9"/>
        <v>378787.08</v>
      </c>
      <c r="G41" s="446">
        <f t="shared" si="9"/>
        <v>509191.58</v>
      </c>
      <c r="H41" s="446">
        <f t="shared" si="9"/>
        <v>420260</v>
      </c>
      <c r="I41" s="446">
        <f t="shared" si="9"/>
        <v>401104.2</v>
      </c>
      <c r="J41" s="446">
        <f t="shared" si="9"/>
        <v>344571</v>
      </c>
      <c r="K41" s="446">
        <f t="shared" si="9"/>
        <v>522346</v>
      </c>
      <c r="L41" s="446">
        <f t="shared" si="9"/>
        <v>364015.44</v>
      </c>
      <c r="M41" s="446">
        <f t="shared" si="9"/>
        <v>313448.3</v>
      </c>
      <c r="N41" s="447">
        <f t="shared" si="9"/>
        <v>675101</v>
      </c>
      <c r="O41" s="448">
        <f t="shared" si="9"/>
        <v>4987732.6399999997</v>
      </c>
    </row>
    <row r="42" spans="1:15" s="452" customFormat="1" ht="21.95" customHeight="1">
      <c r="A42" s="459">
        <v>34</v>
      </c>
      <c r="B42" s="470" t="s">
        <v>176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7">
        <v>470966</v>
      </c>
      <c r="O42" s="428">
        <f t="shared" si="0"/>
        <v>470966</v>
      </c>
    </row>
    <row r="43" spans="1:15" ht="21.95" customHeight="1" thickBot="1">
      <c r="A43" s="465">
        <v>35</v>
      </c>
      <c r="B43" s="471" t="s">
        <v>177</v>
      </c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5"/>
      <c r="O43" s="456">
        <f t="shared" si="0"/>
        <v>0</v>
      </c>
    </row>
    <row r="44" spans="1:15" s="367" customFormat="1" ht="21.95" customHeight="1" thickBot="1">
      <c r="A44" s="468">
        <v>36</v>
      </c>
      <c r="B44" s="472" t="s">
        <v>169</v>
      </c>
      <c r="C44" s="446">
        <f>SUM(C42:C43)</f>
        <v>0</v>
      </c>
      <c r="D44" s="446">
        <f t="shared" ref="D44:O44" si="10">SUM(D42:D43)</f>
        <v>0</v>
      </c>
      <c r="E44" s="446">
        <f t="shared" si="10"/>
        <v>0</v>
      </c>
      <c r="F44" s="446">
        <f t="shared" si="10"/>
        <v>0</v>
      </c>
      <c r="G44" s="446">
        <f t="shared" si="10"/>
        <v>0</v>
      </c>
      <c r="H44" s="446">
        <f t="shared" si="10"/>
        <v>0</v>
      </c>
      <c r="I44" s="446">
        <f t="shared" si="10"/>
        <v>0</v>
      </c>
      <c r="J44" s="446">
        <f t="shared" si="10"/>
        <v>0</v>
      </c>
      <c r="K44" s="446">
        <f t="shared" si="10"/>
        <v>0</v>
      </c>
      <c r="L44" s="446">
        <f t="shared" si="10"/>
        <v>0</v>
      </c>
      <c r="M44" s="446">
        <f t="shared" si="10"/>
        <v>0</v>
      </c>
      <c r="N44" s="447">
        <f t="shared" si="10"/>
        <v>470966</v>
      </c>
      <c r="O44" s="448">
        <f t="shared" si="10"/>
        <v>470966</v>
      </c>
    </row>
    <row r="45" spans="1:15" s="367" customFormat="1" ht="21.95" customHeight="1" thickBot="1">
      <c r="A45" s="468">
        <v>37</v>
      </c>
      <c r="B45" s="472" t="s">
        <v>187</v>
      </c>
      <c r="C45" s="446">
        <f>SUM(C41+C44)</f>
        <v>151541.41999999998</v>
      </c>
      <c r="D45" s="446">
        <f t="shared" ref="D45:O45" si="11">SUM(D41+D44)</f>
        <v>282794.64</v>
      </c>
      <c r="E45" s="446">
        <f t="shared" si="11"/>
        <v>624571.98</v>
      </c>
      <c r="F45" s="446">
        <f t="shared" si="11"/>
        <v>378787.08</v>
      </c>
      <c r="G45" s="446">
        <f t="shared" si="11"/>
        <v>509191.58</v>
      </c>
      <c r="H45" s="446">
        <f t="shared" si="11"/>
        <v>420260</v>
      </c>
      <c r="I45" s="446">
        <f t="shared" si="11"/>
        <v>401104.2</v>
      </c>
      <c r="J45" s="446">
        <f t="shared" si="11"/>
        <v>344571</v>
      </c>
      <c r="K45" s="446">
        <f t="shared" si="11"/>
        <v>522346</v>
      </c>
      <c r="L45" s="446">
        <f t="shared" si="11"/>
        <v>364015.44</v>
      </c>
      <c r="M45" s="446">
        <f t="shared" si="11"/>
        <v>313448.3</v>
      </c>
      <c r="N45" s="447">
        <f t="shared" si="11"/>
        <v>1146067</v>
      </c>
      <c r="O45" s="448">
        <f t="shared" si="11"/>
        <v>5458698.6399999997</v>
      </c>
    </row>
    <row r="48" spans="1:15">
      <c r="A48" s="658" t="s">
        <v>412</v>
      </c>
      <c r="B48" s="658"/>
      <c r="C48" s="658"/>
      <c r="D48" s="658"/>
      <c r="E48" s="658"/>
      <c r="F48" s="658"/>
    </row>
  </sheetData>
  <mergeCells count="4">
    <mergeCell ref="B4:O4"/>
    <mergeCell ref="B6:O6"/>
    <mergeCell ref="M2:O2"/>
    <mergeCell ref="A48:F48"/>
  </mergeCells>
  <phoneticPr fontId="12" type="noConversion"/>
  <printOptions horizontalCentered="1"/>
  <pageMargins left="0.17" right="0.17" top="0.37" bottom="0.17" header="0.22" footer="0.19"/>
  <pageSetup paperSize="9" scale="5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topLeftCell="A7" workbookViewId="0">
      <selection activeCell="A6" sqref="A6"/>
    </sheetView>
  </sheetViews>
  <sheetFormatPr defaultRowHeight="15.75"/>
  <cols>
    <col min="1" max="1" width="7.1640625" style="6" customWidth="1"/>
    <col min="2" max="2" width="10.83203125" style="6" customWidth="1"/>
    <col min="3" max="3" width="41.33203125" style="6" customWidth="1"/>
    <col min="4" max="4" width="68.6640625" style="6" customWidth="1"/>
    <col min="5" max="5" width="20.6640625" style="6" customWidth="1"/>
    <col min="6" max="16384" width="9.33203125" style="6"/>
  </cols>
  <sheetData>
    <row r="1" spans="1:7">
      <c r="E1" s="5" t="s">
        <v>208</v>
      </c>
    </row>
    <row r="2" spans="1:7">
      <c r="D2" s="707" t="s">
        <v>367</v>
      </c>
      <c r="E2" s="707"/>
      <c r="F2" s="36"/>
      <c r="G2" s="36"/>
    </row>
    <row r="3" spans="1:7" ht="18.75">
      <c r="A3" s="782" t="s">
        <v>12</v>
      </c>
      <c r="B3" s="782"/>
      <c r="C3" s="782"/>
      <c r="D3" s="782"/>
      <c r="E3" s="782"/>
    </row>
    <row r="4" spans="1:7" ht="12.75" customHeight="1"/>
    <row r="5" spans="1:7" ht="18.75">
      <c r="A5" s="782" t="s">
        <v>374</v>
      </c>
      <c r="B5" s="782"/>
      <c r="C5" s="782"/>
      <c r="D5" s="782"/>
      <c r="E5" s="782"/>
    </row>
    <row r="6" spans="1:7" ht="16.5" thickBot="1">
      <c r="E6" s="4" t="s">
        <v>60</v>
      </c>
    </row>
    <row r="7" spans="1:7" ht="32.25" thickBot="1">
      <c r="A7" s="28"/>
      <c r="B7" s="783" t="s">
        <v>154</v>
      </c>
      <c r="C7" s="783"/>
      <c r="D7" s="784"/>
      <c r="E7" s="20" t="s">
        <v>366</v>
      </c>
    </row>
    <row r="8" spans="1:7" s="15" customFormat="1" ht="26.25" customHeight="1">
      <c r="A8" s="24" t="s">
        <v>101</v>
      </c>
      <c r="B8" s="17" t="s">
        <v>108</v>
      </c>
      <c r="C8" s="16"/>
      <c r="D8" s="18"/>
      <c r="E8" s="37">
        <f>SUM(E9:E14)</f>
        <v>3285207</v>
      </c>
    </row>
    <row r="9" spans="1:7" ht="18.75" customHeight="1">
      <c r="A9" s="25"/>
      <c r="B9" s="12" t="s">
        <v>109</v>
      </c>
      <c r="C9" s="12" t="s">
        <v>112</v>
      </c>
      <c r="D9" s="19" t="s">
        <v>110</v>
      </c>
      <c r="E9" s="38">
        <v>760000</v>
      </c>
    </row>
    <row r="10" spans="1:7" ht="18.75" customHeight="1">
      <c r="A10" s="25"/>
      <c r="B10" s="47"/>
      <c r="C10" s="47"/>
      <c r="D10" s="19" t="s">
        <v>140</v>
      </c>
      <c r="E10" s="38">
        <v>1245700</v>
      </c>
    </row>
    <row r="11" spans="1:7" ht="18.75" customHeight="1">
      <c r="A11" s="25"/>
      <c r="B11" s="11"/>
      <c r="C11" s="12" t="s">
        <v>111</v>
      </c>
      <c r="D11" s="19" t="s">
        <v>113</v>
      </c>
      <c r="E11" s="45">
        <v>716376</v>
      </c>
    </row>
    <row r="12" spans="1:7" ht="18.75" customHeight="1">
      <c r="A12" s="25"/>
      <c r="B12" s="11"/>
      <c r="C12" s="11"/>
      <c r="D12" s="19" t="s">
        <v>114</v>
      </c>
      <c r="E12" s="45">
        <v>206896</v>
      </c>
    </row>
    <row r="13" spans="1:7" ht="18.75" customHeight="1">
      <c r="A13" s="25"/>
      <c r="B13" s="11"/>
      <c r="C13" s="11"/>
      <c r="D13" s="21" t="s">
        <v>347</v>
      </c>
      <c r="E13" s="46">
        <v>2760</v>
      </c>
    </row>
    <row r="14" spans="1:7" ht="18.75" customHeight="1" thickBot="1">
      <c r="A14" s="25"/>
      <c r="B14" s="11"/>
      <c r="C14" s="11"/>
      <c r="D14" s="21" t="s">
        <v>115</v>
      </c>
      <c r="E14" s="46">
        <v>353475</v>
      </c>
    </row>
    <row r="15" spans="1:7" s="14" customFormat="1" ht="26.25" customHeight="1" thickBot="1">
      <c r="A15" s="22" t="s">
        <v>102</v>
      </c>
      <c r="B15" s="788" t="s">
        <v>117</v>
      </c>
      <c r="C15" s="789"/>
      <c r="D15" s="790"/>
      <c r="E15" s="39">
        <v>0</v>
      </c>
    </row>
    <row r="16" spans="1:7" s="14" customFormat="1" ht="26.25" customHeight="1" thickBot="1">
      <c r="A16" s="23" t="s">
        <v>103</v>
      </c>
      <c r="B16" s="791" t="s">
        <v>118</v>
      </c>
      <c r="C16" s="792"/>
      <c r="D16" s="793"/>
      <c r="E16" s="40">
        <v>0</v>
      </c>
    </row>
    <row r="17" spans="1:5" s="14" customFormat="1" ht="26.25" customHeight="1" thickBot="1">
      <c r="A17" s="22" t="s">
        <v>104</v>
      </c>
      <c r="B17" s="788" t="s">
        <v>327</v>
      </c>
      <c r="C17" s="789"/>
      <c r="D17" s="790"/>
      <c r="E17" s="39">
        <v>0</v>
      </c>
    </row>
    <row r="18" spans="1:5" s="15" customFormat="1" ht="26.25" customHeight="1">
      <c r="A18" s="24" t="s">
        <v>105</v>
      </c>
      <c r="B18" s="785" t="s">
        <v>116</v>
      </c>
      <c r="C18" s="786"/>
      <c r="D18" s="787"/>
      <c r="E18" s="37">
        <f>SUM(E19:E20)</f>
        <v>4890517</v>
      </c>
    </row>
    <row r="19" spans="1:5" ht="18.75" customHeight="1">
      <c r="A19" s="26"/>
      <c r="B19" s="794" t="s">
        <v>139</v>
      </c>
      <c r="C19" s="795"/>
      <c r="D19" s="495" t="s">
        <v>328</v>
      </c>
      <c r="E19" s="41">
        <v>4236416</v>
      </c>
    </row>
    <row r="20" spans="1:5" ht="18.75" customHeight="1">
      <c r="A20" s="27"/>
      <c r="B20" s="796"/>
      <c r="C20" s="797"/>
      <c r="D20" s="495" t="s">
        <v>329</v>
      </c>
      <c r="E20" s="41">
        <v>654101</v>
      </c>
    </row>
    <row r="21" spans="1:5" s="13" customFormat="1" ht="26.25" customHeight="1" thickBot="1">
      <c r="A21" s="29"/>
      <c r="B21" s="780" t="s">
        <v>106</v>
      </c>
      <c r="C21" s="780"/>
      <c r="D21" s="781"/>
      <c r="E21" s="42">
        <f>SUM(E8+E15+E16+E17+E18)</f>
        <v>8175724</v>
      </c>
    </row>
  </sheetData>
  <mergeCells count="10">
    <mergeCell ref="D2:E2"/>
    <mergeCell ref="B21:D21"/>
    <mergeCell ref="A3:E3"/>
    <mergeCell ref="A5:E5"/>
    <mergeCell ref="B7:D7"/>
    <mergeCell ref="B18:D18"/>
    <mergeCell ref="B15:D15"/>
    <mergeCell ref="B16:D16"/>
    <mergeCell ref="B17:D17"/>
    <mergeCell ref="B19:C20"/>
  </mergeCells>
  <phoneticPr fontId="12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ignoredErrors>
    <ignoredError sqref="E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3" sqref="A3:E3"/>
    </sheetView>
  </sheetViews>
  <sheetFormatPr defaultRowHeight="12.75"/>
  <cols>
    <col min="1" max="1" width="49" style="31" customWidth="1"/>
    <col min="2" max="5" width="22.33203125" style="31" customWidth="1"/>
    <col min="6" max="6" width="9.33203125" style="31"/>
    <col min="7" max="7" width="11.5" style="31" customWidth="1"/>
    <col min="8" max="8" width="9.33203125" style="31"/>
    <col min="9" max="9" width="19.83203125" style="31" customWidth="1"/>
    <col min="10" max="16384" width="9.33203125" style="31"/>
  </cols>
  <sheetData>
    <row r="1" spans="1:7">
      <c r="E1" s="49" t="s">
        <v>162</v>
      </c>
    </row>
    <row r="2" spans="1:7">
      <c r="D2" s="801" t="s">
        <v>367</v>
      </c>
      <c r="E2" s="802"/>
      <c r="F2" s="50"/>
    </row>
    <row r="3" spans="1:7" s="43" customFormat="1" ht="18.75">
      <c r="A3" s="803" t="s">
        <v>68</v>
      </c>
      <c r="B3" s="803"/>
      <c r="C3" s="803"/>
      <c r="D3" s="803"/>
      <c r="E3" s="803"/>
    </row>
    <row r="4" spans="1:7" s="43" customFormat="1" ht="12.75" customHeight="1"/>
    <row r="5" spans="1:7" s="43" customFormat="1" ht="18.75">
      <c r="A5" s="803" t="s">
        <v>71</v>
      </c>
      <c r="B5" s="803"/>
      <c r="C5" s="803"/>
      <c r="D5" s="803"/>
      <c r="E5" s="803"/>
    </row>
    <row r="6" spans="1:7" s="43" customFormat="1" ht="18.75">
      <c r="A6" s="803" t="s">
        <v>233</v>
      </c>
      <c r="B6" s="803"/>
      <c r="C6" s="803"/>
      <c r="D6" s="803"/>
      <c r="E6" s="803"/>
    </row>
    <row r="7" spans="1:7" s="43" customFormat="1" ht="15" customHeight="1"/>
    <row r="8" spans="1:7" s="51" customFormat="1" ht="13.5" thickBot="1">
      <c r="E8" s="52" t="s">
        <v>1</v>
      </c>
    </row>
    <row r="9" spans="1:7" s="51" customFormat="1" ht="12.75" customHeight="1">
      <c r="A9" s="807" t="s">
        <v>69</v>
      </c>
      <c r="B9" s="813" t="s">
        <v>145</v>
      </c>
      <c r="C9" s="804" t="s">
        <v>72</v>
      </c>
      <c r="D9" s="810" t="s">
        <v>3</v>
      </c>
      <c r="E9" s="798" t="s">
        <v>4</v>
      </c>
    </row>
    <row r="10" spans="1:7" s="51" customFormat="1" ht="12.75" customHeight="1">
      <c r="A10" s="808"/>
      <c r="B10" s="814"/>
      <c r="C10" s="805"/>
      <c r="D10" s="811"/>
      <c r="E10" s="799"/>
    </row>
    <row r="11" spans="1:7" s="51" customFormat="1" ht="51.75" customHeight="1" thickBot="1">
      <c r="A11" s="809"/>
      <c r="B11" s="815"/>
      <c r="C11" s="806"/>
      <c r="D11" s="812"/>
      <c r="E11" s="800"/>
    </row>
    <row r="12" spans="1:7" s="53" customFormat="1" ht="29.25" customHeight="1">
      <c r="A12" s="101" t="s">
        <v>53</v>
      </c>
      <c r="B12" s="102"/>
      <c r="C12" s="109">
        <v>324869</v>
      </c>
      <c r="D12" s="103">
        <f>E12-C12</f>
        <v>22490</v>
      </c>
      <c r="E12" s="104">
        <v>347359</v>
      </c>
      <c r="G12" s="54"/>
    </row>
    <row r="13" spans="1:7" s="63" customFormat="1" ht="29.25" customHeight="1">
      <c r="A13" s="100" t="s">
        <v>18</v>
      </c>
      <c r="B13" s="105">
        <v>183000</v>
      </c>
      <c r="C13" s="110">
        <v>90506</v>
      </c>
      <c r="D13" s="106">
        <f>E13-B13-C13</f>
        <v>200375</v>
      </c>
      <c r="E13" s="107">
        <v>473881</v>
      </c>
      <c r="G13" s="108"/>
    </row>
    <row r="14" spans="1:7" s="57" customFormat="1" ht="29.25" customHeight="1">
      <c r="A14" s="55" t="s">
        <v>319</v>
      </c>
      <c r="B14" s="58">
        <v>40</v>
      </c>
      <c r="C14" s="111"/>
      <c r="D14" s="505">
        <f t="shared" ref="D14:D19" si="0">E14-B14-C14</f>
        <v>9440</v>
      </c>
      <c r="E14" s="59">
        <v>9480</v>
      </c>
      <c r="G14" s="56"/>
    </row>
    <row r="15" spans="1:7" s="57" customFormat="1" ht="29.25" customHeight="1">
      <c r="A15" s="55" t="s">
        <v>320</v>
      </c>
      <c r="B15" s="58">
        <v>1656</v>
      </c>
      <c r="C15" s="111"/>
      <c r="D15" s="505">
        <f t="shared" si="0"/>
        <v>19696</v>
      </c>
      <c r="E15" s="59">
        <v>21352</v>
      </c>
      <c r="G15" s="56"/>
    </row>
    <row r="16" spans="1:7" s="57" customFormat="1" ht="29.25" customHeight="1">
      <c r="A16" s="55" t="s">
        <v>321</v>
      </c>
      <c r="B16" s="58">
        <v>742</v>
      </c>
      <c r="C16" s="111"/>
      <c r="D16" s="505">
        <f t="shared" si="0"/>
        <v>16326</v>
      </c>
      <c r="E16" s="59">
        <v>17068</v>
      </c>
      <c r="G16" s="56"/>
    </row>
    <row r="17" spans="1:7" s="57" customFormat="1" ht="29.25" customHeight="1" thickBot="1">
      <c r="A17" s="97" t="s">
        <v>165</v>
      </c>
      <c r="B17" s="98">
        <v>1631</v>
      </c>
      <c r="C17" s="112"/>
      <c r="D17" s="506">
        <f t="shared" si="0"/>
        <v>29612</v>
      </c>
      <c r="E17" s="99">
        <v>31243</v>
      </c>
      <c r="G17" s="56"/>
    </row>
    <row r="18" spans="1:7" s="57" customFormat="1" ht="29.25" customHeight="1">
      <c r="A18" s="484" t="s">
        <v>5</v>
      </c>
      <c r="B18" s="485">
        <v>1000</v>
      </c>
      <c r="C18" s="486">
        <v>9864</v>
      </c>
      <c r="D18" s="505">
        <f t="shared" si="0"/>
        <v>20550</v>
      </c>
      <c r="E18" s="107">
        <v>31414</v>
      </c>
      <c r="G18" s="56"/>
    </row>
    <row r="19" spans="1:7" s="57" customFormat="1" ht="29.25" customHeight="1" thickBot="1">
      <c r="A19" s="97" t="s">
        <v>170</v>
      </c>
      <c r="B19" s="98">
        <v>660</v>
      </c>
      <c r="C19" s="112">
        <v>15934</v>
      </c>
      <c r="D19" s="505">
        <f t="shared" si="0"/>
        <v>4696</v>
      </c>
      <c r="E19" s="507">
        <v>21290</v>
      </c>
      <c r="G19" s="56"/>
    </row>
    <row r="20" spans="1:7" s="63" customFormat="1" ht="29.25" customHeight="1" thickBot="1">
      <c r="A20" s="60" t="s">
        <v>6</v>
      </c>
      <c r="B20" s="61">
        <f>SUM(B18:B19)</f>
        <v>1660</v>
      </c>
      <c r="C20" s="61">
        <f>SUM(C18:C19)</f>
        <v>25798</v>
      </c>
      <c r="D20" s="61">
        <f>SUM(D18:D19)</f>
        <v>25246</v>
      </c>
      <c r="E20" s="62">
        <f>SUM(E18:E19)</f>
        <v>52704</v>
      </c>
      <c r="G20" s="64"/>
    </row>
    <row r="21" spans="1:7" s="68" customFormat="1" ht="29.25" customHeight="1" thickBot="1">
      <c r="A21" s="65" t="s">
        <v>70</v>
      </c>
      <c r="B21" s="66">
        <f>SUM(B12+B13+B20)</f>
        <v>184660</v>
      </c>
      <c r="C21" s="66">
        <f>SUM(C12+C13+C20)</f>
        <v>441173</v>
      </c>
      <c r="D21" s="66">
        <f>SUM(D12+D13+D20)</f>
        <v>248111</v>
      </c>
      <c r="E21" s="67">
        <f>SUM(E12+E13+E20)</f>
        <v>873944</v>
      </c>
      <c r="G21" s="56"/>
    </row>
    <row r="22" spans="1:7" s="68" customFormat="1" ht="15" customHeight="1">
      <c r="A22" s="69"/>
      <c r="B22" s="1"/>
      <c r="C22" s="1"/>
      <c r="D22" s="2"/>
      <c r="E22" s="1"/>
    </row>
    <row r="23" spans="1:7" s="68" customFormat="1" ht="15" customHeight="1">
      <c r="A23" s="70"/>
      <c r="B23" s="1"/>
      <c r="C23" s="1"/>
      <c r="D23" s="2"/>
      <c r="E23" s="1"/>
    </row>
    <row r="24" spans="1:7" s="68" customFormat="1" ht="18.75" customHeight="1">
      <c r="A24" s="69"/>
      <c r="B24" s="1"/>
      <c r="C24" s="1"/>
      <c r="D24" s="2"/>
      <c r="E24" s="1"/>
    </row>
    <row r="33" s="43" customFormat="1" ht="18.75"/>
  </sheetData>
  <mergeCells count="9">
    <mergeCell ref="E9:E11"/>
    <mergeCell ref="D2:E2"/>
    <mergeCell ref="A3:E3"/>
    <mergeCell ref="A5:E5"/>
    <mergeCell ref="A6:E6"/>
    <mergeCell ref="C9:C11"/>
    <mergeCell ref="A9:A11"/>
    <mergeCell ref="D9:D11"/>
    <mergeCell ref="B9:B11"/>
  </mergeCells>
  <phoneticPr fontId="12" type="noConversion"/>
  <printOptions horizontalCentered="1"/>
  <pageMargins left="0.33" right="0.34" top="0.28999999999999998" bottom="0.47" header="0.18" footer="0.33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F11" sqref="F11"/>
    </sheetView>
  </sheetViews>
  <sheetFormatPr defaultRowHeight="12.75"/>
  <cols>
    <col min="1" max="1" width="9.33203125" style="76"/>
    <col min="2" max="2" width="32" customWidth="1"/>
    <col min="3" max="5" width="12.33203125" customWidth="1"/>
    <col min="6" max="6" width="14.83203125" customWidth="1"/>
  </cols>
  <sheetData>
    <row r="1" spans="1:6">
      <c r="E1" s="643" t="s">
        <v>207</v>
      </c>
      <c r="F1" s="643"/>
    </row>
    <row r="2" spans="1:6">
      <c r="D2" s="801" t="s">
        <v>367</v>
      </c>
      <c r="E2" s="802"/>
      <c r="F2" s="802"/>
    </row>
    <row r="3" spans="1:6">
      <c r="D3" s="49"/>
      <c r="E3" s="71"/>
      <c r="F3" s="71"/>
    </row>
    <row r="4" spans="1:6">
      <c r="A4" s="836" t="s">
        <v>234</v>
      </c>
      <c r="B4" s="836"/>
      <c r="C4" s="836"/>
      <c r="D4" s="836"/>
      <c r="E4" s="836"/>
      <c r="F4" s="836"/>
    </row>
    <row r="5" spans="1:6" ht="25.5" customHeight="1">
      <c r="A5" s="836"/>
      <c r="B5" s="836"/>
      <c r="C5" s="836"/>
      <c r="D5" s="836"/>
      <c r="E5" s="836"/>
      <c r="F5" s="836"/>
    </row>
    <row r="7" spans="1:6" ht="33.75" customHeight="1">
      <c r="A7" s="835" t="s">
        <v>159</v>
      </c>
      <c r="B7" s="835"/>
      <c r="C7" s="835"/>
      <c r="D7" s="835"/>
      <c r="E7" s="835"/>
      <c r="F7" s="835"/>
    </row>
    <row r="8" spans="1:6" ht="18" customHeight="1">
      <c r="A8" s="78"/>
      <c r="B8" s="78"/>
      <c r="C8" s="78"/>
      <c r="D8" s="78"/>
      <c r="E8" s="78"/>
      <c r="F8" s="78"/>
    </row>
    <row r="9" spans="1:6" ht="19.5" customHeight="1" thickBot="1">
      <c r="E9" s="818" t="s">
        <v>1</v>
      </c>
      <c r="F9" s="818"/>
    </row>
    <row r="10" spans="1:6" s="35" customFormat="1" ht="36" customHeight="1" thickBot="1">
      <c r="A10" s="83" t="s">
        <v>96</v>
      </c>
      <c r="B10" s="837" t="s">
        <v>158</v>
      </c>
      <c r="C10" s="837"/>
      <c r="D10" s="837"/>
      <c r="E10" s="838"/>
      <c r="F10" s="84" t="s">
        <v>366</v>
      </c>
    </row>
    <row r="11" spans="1:6" ht="23.25" customHeight="1">
      <c r="A11" s="80">
        <v>1</v>
      </c>
      <c r="B11" s="839" t="s">
        <v>317</v>
      </c>
      <c r="C11" s="839"/>
      <c r="D11" s="839"/>
      <c r="E11" s="840"/>
      <c r="F11" s="88">
        <v>800000</v>
      </c>
    </row>
    <row r="12" spans="1:6" ht="31.5" customHeight="1">
      <c r="A12" s="80">
        <v>2</v>
      </c>
      <c r="B12" s="839" t="s">
        <v>303</v>
      </c>
      <c r="C12" s="839"/>
      <c r="D12" s="839"/>
      <c r="E12" s="840"/>
      <c r="F12" s="88">
        <v>40949</v>
      </c>
    </row>
    <row r="13" spans="1:6" ht="23.25" customHeight="1">
      <c r="A13" s="79">
        <v>3</v>
      </c>
      <c r="B13" s="819" t="s">
        <v>304</v>
      </c>
      <c r="C13" s="819"/>
      <c r="D13" s="819"/>
      <c r="E13" s="820"/>
      <c r="F13" s="89"/>
    </row>
    <row r="14" spans="1:6" ht="29.25" customHeight="1">
      <c r="A14" s="80">
        <v>4</v>
      </c>
      <c r="B14" s="819" t="s">
        <v>318</v>
      </c>
      <c r="C14" s="819"/>
      <c r="D14" s="819"/>
      <c r="E14" s="820"/>
      <c r="F14" s="89">
        <v>20000</v>
      </c>
    </row>
    <row r="15" spans="1:6" ht="23.25" customHeight="1">
      <c r="A15" s="80">
        <v>5</v>
      </c>
      <c r="B15" s="819" t="s">
        <v>305</v>
      </c>
      <c r="C15" s="819"/>
      <c r="D15" s="819"/>
      <c r="E15" s="820"/>
      <c r="F15" s="89">
        <v>11500</v>
      </c>
    </row>
    <row r="16" spans="1:6" ht="23.25" customHeight="1" thickBot="1">
      <c r="A16" s="81">
        <v>6</v>
      </c>
      <c r="B16" s="823" t="s">
        <v>160</v>
      </c>
      <c r="C16" s="823"/>
      <c r="D16" s="823"/>
      <c r="E16" s="824"/>
      <c r="F16" s="90"/>
    </row>
    <row r="17" spans="1:6" s="35" customFormat="1" ht="23.25" customHeight="1" thickBot="1">
      <c r="A17" s="825" t="s">
        <v>157</v>
      </c>
      <c r="B17" s="826"/>
      <c r="C17" s="826"/>
      <c r="D17" s="826"/>
      <c r="E17" s="827"/>
      <c r="F17" s="91">
        <f>SUM(F11:F16)</f>
        <v>872449</v>
      </c>
    </row>
    <row r="20" spans="1:6" ht="38.25" customHeight="1">
      <c r="A20" s="835" t="s">
        <v>156</v>
      </c>
      <c r="B20" s="835"/>
      <c r="C20" s="835"/>
      <c r="D20" s="835"/>
      <c r="E20" s="835"/>
      <c r="F20" s="835"/>
    </row>
    <row r="21" spans="1:6" ht="14.25">
      <c r="A21" s="86"/>
      <c r="B21" s="86"/>
      <c r="C21" s="86"/>
      <c r="D21" s="86"/>
      <c r="E21" s="86"/>
      <c r="F21" s="86"/>
    </row>
    <row r="22" spans="1:6" ht="13.5" thickBot="1">
      <c r="E22" s="818" t="s">
        <v>1</v>
      </c>
      <c r="F22" s="818"/>
    </row>
    <row r="23" spans="1:6" s="77" customFormat="1" ht="39" customHeight="1">
      <c r="A23" s="828" t="s">
        <v>96</v>
      </c>
      <c r="B23" s="833" t="s">
        <v>2</v>
      </c>
      <c r="C23" s="830" t="s">
        <v>155</v>
      </c>
      <c r="D23" s="831"/>
      <c r="E23" s="832"/>
      <c r="F23" s="821" t="s">
        <v>52</v>
      </c>
    </row>
    <row r="24" spans="1:6" s="77" customFormat="1" ht="39" customHeight="1" thickBot="1">
      <c r="A24" s="829"/>
      <c r="B24" s="834"/>
      <c r="C24" s="85" t="s">
        <v>217</v>
      </c>
      <c r="D24" s="85" t="s">
        <v>221</v>
      </c>
      <c r="E24" s="85" t="s">
        <v>235</v>
      </c>
      <c r="F24" s="822"/>
    </row>
    <row r="25" spans="1:6" ht="39" customHeight="1">
      <c r="A25" s="80">
        <v>1</v>
      </c>
      <c r="B25" s="87" t="s">
        <v>326</v>
      </c>
      <c r="C25" s="115">
        <v>34700</v>
      </c>
      <c r="D25" s="92">
        <v>59700</v>
      </c>
      <c r="E25" s="93">
        <v>59700</v>
      </c>
      <c r="F25" s="88">
        <f>SUM(C25:E25)</f>
        <v>154100</v>
      </c>
    </row>
    <row r="26" spans="1:6" ht="39" customHeight="1" thickBot="1">
      <c r="A26" s="81"/>
      <c r="B26" s="82"/>
      <c r="C26" s="116"/>
      <c r="D26" s="94"/>
      <c r="E26" s="95"/>
      <c r="F26" s="88">
        <f>SUM(C26:E26)</f>
        <v>0</v>
      </c>
    </row>
    <row r="27" spans="1:6" s="35" customFormat="1" ht="39" customHeight="1" thickBot="1">
      <c r="A27" s="816" t="s">
        <v>161</v>
      </c>
      <c r="B27" s="817"/>
      <c r="C27" s="117">
        <f>SUM(C25:C26)</f>
        <v>34700</v>
      </c>
      <c r="D27" s="10">
        <f>SUM(D25:D26)</f>
        <v>59700</v>
      </c>
      <c r="E27" s="96">
        <f>SUM(E25:E26)</f>
        <v>59700</v>
      </c>
      <c r="F27" s="91">
        <f>SUM(F25:F26)</f>
        <v>154100</v>
      </c>
    </row>
  </sheetData>
  <mergeCells count="20">
    <mergeCell ref="B14:E14"/>
    <mergeCell ref="B13:E13"/>
    <mergeCell ref="E1:F1"/>
    <mergeCell ref="D2:F2"/>
    <mergeCell ref="A4:F5"/>
    <mergeCell ref="A7:F7"/>
    <mergeCell ref="E9:F9"/>
    <mergeCell ref="B10:E10"/>
    <mergeCell ref="B11:E11"/>
    <mergeCell ref="B12:E12"/>
    <mergeCell ref="A27:B27"/>
    <mergeCell ref="E22:F22"/>
    <mergeCell ref="B15:E15"/>
    <mergeCell ref="F23:F24"/>
    <mergeCell ref="B16:E16"/>
    <mergeCell ref="A17:E17"/>
    <mergeCell ref="A23:A24"/>
    <mergeCell ref="C23:E23"/>
    <mergeCell ref="B23:B24"/>
    <mergeCell ref="A20:F20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7" workbookViewId="0">
      <selection activeCell="B5" sqref="B5"/>
    </sheetView>
  </sheetViews>
  <sheetFormatPr defaultRowHeight="12.75"/>
  <cols>
    <col min="1" max="1" width="48.6640625" style="141" customWidth="1"/>
    <col min="2" max="2" width="22" style="141" customWidth="1"/>
    <col min="3" max="4" width="15.83203125" style="141" customWidth="1"/>
    <col min="5" max="5" width="26.83203125" style="141" customWidth="1"/>
    <col min="6" max="6" width="13.6640625" style="141" customWidth="1"/>
    <col min="7" max="16384" width="9.33203125" style="141"/>
  </cols>
  <sheetData>
    <row r="1" spans="1:8">
      <c r="D1" s="142"/>
      <c r="E1" s="621" t="s">
        <v>61</v>
      </c>
      <c r="F1" s="621"/>
    </row>
    <row r="2" spans="1:8">
      <c r="B2" s="144"/>
      <c r="C2" s="144"/>
      <c r="D2" s="621" t="s">
        <v>367</v>
      </c>
      <c r="E2" s="621"/>
      <c r="F2" s="621"/>
      <c r="G2" s="144"/>
      <c r="H2" s="144"/>
    </row>
    <row r="4" spans="1:8" ht="18.75">
      <c r="A4" s="622" t="s">
        <v>62</v>
      </c>
      <c r="B4" s="622"/>
      <c r="C4" s="622"/>
      <c r="D4" s="622"/>
      <c r="E4" s="622"/>
      <c r="F4" s="622"/>
    </row>
    <row r="5" spans="1:8" ht="18.75">
      <c r="A5" s="338"/>
      <c r="B5" s="338"/>
      <c r="C5" s="338"/>
      <c r="D5" s="338"/>
      <c r="E5" s="338"/>
      <c r="F5" s="338"/>
    </row>
    <row r="6" spans="1:8" ht="18.75">
      <c r="A6" s="622" t="s">
        <v>230</v>
      </c>
      <c r="B6" s="622"/>
      <c r="C6" s="622"/>
      <c r="D6" s="622"/>
      <c r="E6" s="622"/>
      <c r="F6" s="622"/>
    </row>
    <row r="9" spans="1:8">
      <c r="D9" s="142"/>
      <c r="E9" s="142"/>
      <c r="F9" s="142"/>
    </row>
    <row r="10" spans="1:8" ht="13.5" thickBot="1">
      <c r="F10" s="142" t="s">
        <v>1</v>
      </c>
    </row>
    <row r="11" spans="1:8" ht="37.5" customHeight="1">
      <c r="A11" s="613" t="s">
        <v>63</v>
      </c>
      <c r="B11" s="615" t="s">
        <v>227</v>
      </c>
      <c r="C11" s="617" t="s">
        <v>64</v>
      </c>
      <c r="D11" s="618"/>
      <c r="E11" s="619" t="s">
        <v>228</v>
      </c>
      <c r="F11" s="615" t="s">
        <v>229</v>
      </c>
    </row>
    <row r="12" spans="1:8" ht="37.5" customHeight="1" thickBot="1">
      <c r="A12" s="614"/>
      <c r="B12" s="616"/>
      <c r="C12" s="339" t="s">
        <v>66</v>
      </c>
      <c r="D12" s="340" t="s">
        <v>65</v>
      </c>
      <c r="E12" s="620"/>
      <c r="F12" s="616"/>
    </row>
    <row r="13" spans="1:8" ht="26.25" customHeight="1" thickBot="1">
      <c r="A13" s="341" t="s">
        <v>67</v>
      </c>
      <c r="B13" s="342"/>
      <c r="C13" s="343">
        <v>400000</v>
      </c>
      <c r="D13" s="344">
        <v>400000</v>
      </c>
      <c r="E13" s="345"/>
      <c r="F13" s="346">
        <v>1745</v>
      </c>
    </row>
    <row r="14" spans="1:8" ht="26.25" customHeight="1" thickBot="1">
      <c r="A14" s="347" t="s">
        <v>323</v>
      </c>
      <c r="B14" s="348">
        <f>SUM(B13:B13)</f>
        <v>0</v>
      </c>
      <c r="C14" s="349">
        <f>SUM(C13:C13)</f>
        <v>400000</v>
      </c>
      <c r="D14" s="350">
        <f>SUM(D13:D13)</f>
        <v>400000</v>
      </c>
      <c r="E14" s="351">
        <f>SUM(E13:E13)</f>
        <v>0</v>
      </c>
      <c r="F14" s="348">
        <f>SUM(F13:F13)</f>
        <v>1745</v>
      </c>
    </row>
    <row r="15" spans="1:8" ht="26.25" customHeight="1" thickBot="1">
      <c r="A15" s="352" t="s">
        <v>322</v>
      </c>
      <c r="B15" s="353">
        <v>851630</v>
      </c>
      <c r="C15" s="354"/>
      <c r="D15" s="355"/>
      <c r="E15" s="356"/>
      <c r="F15" s="357"/>
    </row>
    <row r="16" spans="1:8" ht="26.25" customHeight="1" thickBot="1">
      <c r="A16" s="487" t="s">
        <v>364</v>
      </c>
      <c r="B16" s="488">
        <v>480150</v>
      </c>
      <c r="C16" s="489"/>
      <c r="D16" s="515"/>
      <c r="E16" s="356"/>
      <c r="F16" s="490"/>
    </row>
    <row r="17" spans="1:6" ht="26.25" customHeight="1" thickBot="1">
      <c r="A17" s="487" t="s">
        <v>325</v>
      </c>
      <c r="B17" s="488"/>
      <c r="C17" s="489">
        <v>200000</v>
      </c>
      <c r="D17" s="491"/>
      <c r="E17" s="493">
        <v>200000</v>
      </c>
      <c r="F17" s="490">
        <v>4850</v>
      </c>
    </row>
    <row r="18" spans="1:6" ht="26.25" customHeight="1" thickBot="1">
      <c r="A18" s="358" t="s">
        <v>324</v>
      </c>
      <c r="B18" s="359">
        <v>1331780</v>
      </c>
      <c r="C18" s="360">
        <v>200000</v>
      </c>
      <c r="D18" s="361"/>
      <c r="E18" s="492">
        <v>200000</v>
      </c>
      <c r="F18" s="494">
        <v>4850</v>
      </c>
    </row>
    <row r="19" spans="1:6" s="367" customFormat="1" ht="26.25" customHeight="1" thickBot="1">
      <c r="A19" s="362" t="s">
        <v>51</v>
      </c>
      <c r="B19" s="363">
        <f>SUM(B18,B14)</f>
        <v>1331780</v>
      </c>
      <c r="C19" s="364">
        <f>SUM(C18,C14)</f>
        <v>600000</v>
      </c>
      <c r="D19" s="365">
        <f>SUM(D14+D18)</f>
        <v>400000</v>
      </c>
      <c r="E19" s="366">
        <f>SUM(E14+E18)</f>
        <v>200000</v>
      </c>
      <c r="F19" s="363">
        <f>SUM(F14+F18)</f>
        <v>6595</v>
      </c>
    </row>
  </sheetData>
  <mergeCells count="9">
    <mergeCell ref="A11:A12"/>
    <mergeCell ref="B11:B12"/>
    <mergeCell ref="C11:D11"/>
    <mergeCell ref="F11:F12"/>
    <mergeCell ref="E11:E12"/>
    <mergeCell ref="E1:F1"/>
    <mergeCell ref="D2:F2"/>
    <mergeCell ref="A4:F4"/>
    <mergeCell ref="A6:F6"/>
  </mergeCells>
  <phoneticPr fontId="12" type="noConversion"/>
  <printOptions horizontalCentered="1"/>
  <pageMargins left="0.6" right="0.6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opLeftCell="E17" zoomScale="85" zoomScaleNormal="85" workbookViewId="0">
      <selection activeCell="N25" sqref="N25"/>
    </sheetView>
  </sheetViews>
  <sheetFormatPr defaultRowHeight="11.25"/>
  <cols>
    <col min="1" max="1" width="44.33203125" style="269" customWidth="1"/>
    <col min="2" max="14" width="18.5" style="269" customWidth="1"/>
    <col min="15" max="15" width="13.5" style="269" bestFit="1" customWidth="1"/>
    <col min="16" max="16384" width="9.33203125" style="269"/>
  </cols>
  <sheetData>
    <row r="1" spans="1:15" ht="12.75">
      <c r="M1" s="643" t="s">
        <v>137</v>
      </c>
      <c r="N1" s="643"/>
    </row>
    <row r="2" spans="1:15" ht="12.75">
      <c r="L2" s="643" t="s">
        <v>369</v>
      </c>
      <c r="M2" s="643"/>
      <c r="N2" s="643"/>
      <c r="O2" s="270"/>
    </row>
    <row r="3" spans="1:15" ht="12.75">
      <c r="N3" s="319"/>
      <c r="O3" s="270"/>
    </row>
    <row r="4" spans="1:15" ht="12.75">
      <c r="N4" s="319"/>
      <c r="O4" s="270"/>
    </row>
    <row r="5" spans="1:15" ht="20.25">
      <c r="A5" s="623" t="s">
        <v>0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5" ht="2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20.25">
      <c r="A7" s="623" t="s">
        <v>378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</row>
    <row r="8" spans="1:15" ht="18.75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</row>
    <row r="9" spans="1:15" ht="18.75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</row>
    <row r="10" spans="1:15" ht="18.7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</row>
    <row r="11" spans="1:15" ht="13.5" thickBot="1">
      <c r="A11" s="320"/>
      <c r="B11" s="320"/>
      <c r="C11" s="320"/>
      <c r="D11" s="320"/>
      <c r="E11" s="320"/>
      <c r="F11" s="321"/>
      <c r="G11" s="321"/>
      <c r="H11" s="321"/>
      <c r="M11" s="644" t="s">
        <v>1</v>
      </c>
      <c r="N11" s="644"/>
    </row>
    <row r="12" spans="1:15" s="48" customFormat="1" ht="54" customHeight="1">
      <c r="A12" s="627" t="s">
        <v>2</v>
      </c>
      <c r="B12" s="634" t="s">
        <v>274</v>
      </c>
      <c r="C12" s="634"/>
      <c r="D12" s="634" t="s">
        <v>275</v>
      </c>
      <c r="E12" s="634"/>
      <c r="F12" s="632" t="s">
        <v>166</v>
      </c>
      <c r="G12" s="632" t="s">
        <v>261</v>
      </c>
      <c r="H12" s="632" t="s">
        <v>167</v>
      </c>
      <c r="I12" s="641" t="s">
        <v>276</v>
      </c>
      <c r="J12" s="641" t="s">
        <v>277</v>
      </c>
      <c r="K12" s="626" t="s">
        <v>19</v>
      </c>
      <c r="L12" s="626"/>
      <c r="M12" s="635" t="s">
        <v>280</v>
      </c>
      <c r="N12" s="624" t="s">
        <v>4</v>
      </c>
    </row>
    <row r="13" spans="1:15" s="301" customFormat="1" ht="84" customHeight="1">
      <c r="A13" s="628"/>
      <c r="B13" s="540" t="s">
        <v>286</v>
      </c>
      <c r="C13" s="540" t="s">
        <v>260</v>
      </c>
      <c r="D13" s="540" t="s">
        <v>286</v>
      </c>
      <c r="E13" s="540" t="s">
        <v>260</v>
      </c>
      <c r="F13" s="633"/>
      <c r="G13" s="633"/>
      <c r="H13" s="633"/>
      <c r="I13" s="642"/>
      <c r="J13" s="642"/>
      <c r="K13" s="517" t="s">
        <v>278</v>
      </c>
      <c r="L13" s="517" t="s">
        <v>279</v>
      </c>
      <c r="M13" s="636"/>
      <c r="N13" s="625"/>
    </row>
    <row r="14" spans="1:15" s="322" customFormat="1" ht="15" customHeight="1">
      <c r="A14" s="628"/>
      <c r="B14" s="630" t="s">
        <v>368</v>
      </c>
      <c r="C14" s="630" t="s">
        <v>368</v>
      </c>
      <c r="D14" s="630" t="s">
        <v>368</v>
      </c>
      <c r="E14" s="630" t="s">
        <v>368</v>
      </c>
      <c r="F14" s="630" t="s">
        <v>368</v>
      </c>
      <c r="G14" s="630" t="s">
        <v>368</v>
      </c>
      <c r="H14" s="630" t="s">
        <v>368</v>
      </c>
      <c r="I14" s="630" t="s">
        <v>368</v>
      </c>
      <c r="J14" s="630" t="s">
        <v>368</v>
      </c>
      <c r="K14" s="630" t="s">
        <v>368</v>
      </c>
      <c r="L14" s="630" t="s">
        <v>368</v>
      </c>
      <c r="M14" s="639" t="s">
        <v>368</v>
      </c>
      <c r="N14" s="637" t="s">
        <v>368</v>
      </c>
    </row>
    <row r="15" spans="1:15" s="322" customFormat="1" ht="23.25" customHeight="1" thickBot="1">
      <c r="A15" s="629"/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40"/>
      <c r="N15" s="638"/>
    </row>
    <row r="16" spans="1:15" s="327" customFormat="1" ht="52.5" customHeight="1">
      <c r="A16" s="128" t="s">
        <v>53</v>
      </c>
      <c r="B16" s="129"/>
      <c r="C16" s="129"/>
      <c r="D16" s="129"/>
      <c r="E16" s="129"/>
      <c r="F16" s="528"/>
      <c r="G16" s="528">
        <v>283</v>
      </c>
      <c r="H16" s="528">
        <v>157</v>
      </c>
      <c r="I16" s="326">
        <v>350</v>
      </c>
      <c r="J16" s="326"/>
      <c r="K16" s="326"/>
      <c r="L16" s="326">
        <v>31</v>
      </c>
      <c r="M16" s="325">
        <v>342659</v>
      </c>
      <c r="N16" s="525">
        <f>SUM(B16+C16+D16+E16+F16+G16+H16+I16+J16+K16+L16+M16)</f>
        <v>343480</v>
      </c>
    </row>
    <row r="17" spans="1:14" s="327" customFormat="1" ht="52.5" customHeight="1">
      <c r="A17" s="529" t="s">
        <v>5</v>
      </c>
      <c r="B17" s="130"/>
      <c r="C17" s="130">
        <v>465</v>
      </c>
      <c r="D17" s="130"/>
      <c r="E17" s="130"/>
      <c r="F17" s="530"/>
      <c r="G17" s="530">
        <v>11212</v>
      </c>
      <c r="H17" s="530"/>
      <c r="I17" s="329"/>
      <c r="J17" s="329"/>
      <c r="K17" s="329"/>
      <c r="L17" s="329">
        <v>2568</v>
      </c>
      <c r="M17" s="328">
        <v>34388</v>
      </c>
      <c r="N17" s="525">
        <f>SUM(B17+C17+D17+E17+F17+G17+H17+I17+J17+K17+L17+M17)</f>
        <v>48633</v>
      </c>
    </row>
    <row r="18" spans="1:14" s="327" customFormat="1" ht="52.5" customHeight="1">
      <c r="A18" s="128" t="s">
        <v>201</v>
      </c>
      <c r="B18" s="129"/>
      <c r="C18" s="129">
        <v>1987</v>
      </c>
      <c r="D18" s="129"/>
      <c r="E18" s="129"/>
      <c r="F18" s="528"/>
      <c r="G18" s="528">
        <v>2670</v>
      </c>
      <c r="H18" s="528"/>
      <c r="I18" s="326"/>
      <c r="J18" s="326"/>
      <c r="K18" s="326"/>
      <c r="L18" s="326">
        <v>596</v>
      </c>
      <c r="M18" s="325">
        <v>20652</v>
      </c>
      <c r="N18" s="525">
        <f>SUM(B18+C18+D18+E18+F18+G18+H18+I18+J18+K18+L18+M18)</f>
        <v>25905</v>
      </c>
    </row>
    <row r="19" spans="1:14" s="48" customFormat="1" ht="52.5" customHeight="1" thickBot="1">
      <c r="A19" s="323" t="s">
        <v>18</v>
      </c>
      <c r="B19" s="134"/>
      <c r="C19" s="134"/>
      <c r="D19" s="132"/>
      <c r="E19" s="132"/>
      <c r="F19" s="531"/>
      <c r="G19" s="531">
        <v>196132</v>
      </c>
      <c r="H19" s="531"/>
      <c r="I19" s="324"/>
      <c r="J19" s="324"/>
      <c r="K19" s="330"/>
      <c r="L19" s="330">
        <v>7201</v>
      </c>
      <c r="M19" s="203">
        <v>286094</v>
      </c>
      <c r="N19" s="525">
        <f>SUM(B19+C19+D19+E19+F19+G19+H19+I19+J19+K19+L19+M19)</f>
        <v>489427</v>
      </c>
    </row>
    <row r="20" spans="1:14" s="137" customFormat="1" ht="52.5" customHeight="1" thickBot="1">
      <c r="A20" s="135" t="s">
        <v>70</v>
      </c>
      <c r="B20" s="136">
        <f t="shared" ref="B20:N20" si="0">SUM(B16:B19)</f>
        <v>0</v>
      </c>
      <c r="C20" s="136">
        <f t="shared" si="0"/>
        <v>2452</v>
      </c>
      <c r="D20" s="136">
        <f t="shared" si="0"/>
        <v>0</v>
      </c>
      <c r="E20" s="136">
        <f t="shared" si="0"/>
        <v>0</v>
      </c>
      <c r="F20" s="136">
        <f t="shared" si="0"/>
        <v>0</v>
      </c>
      <c r="G20" s="136">
        <f t="shared" si="0"/>
        <v>210297</v>
      </c>
      <c r="H20" s="136">
        <f t="shared" si="0"/>
        <v>157</v>
      </c>
      <c r="I20" s="136">
        <f t="shared" si="0"/>
        <v>350</v>
      </c>
      <c r="J20" s="136">
        <f t="shared" si="0"/>
        <v>0</v>
      </c>
      <c r="K20" s="136">
        <f t="shared" si="0"/>
        <v>0</v>
      </c>
      <c r="L20" s="136">
        <f t="shared" si="0"/>
        <v>10396</v>
      </c>
      <c r="M20" s="536">
        <f t="shared" si="0"/>
        <v>683793</v>
      </c>
      <c r="N20" s="526">
        <f t="shared" si="0"/>
        <v>907445</v>
      </c>
    </row>
    <row r="21" spans="1:14" s="48" customFormat="1" ht="52.5" customHeight="1" thickBot="1">
      <c r="A21" s="331" t="s">
        <v>8</v>
      </c>
      <c r="B21" s="332"/>
      <c r="C21" s="332">
        <v>16170</v>
      </c>
      <c r="D21" s="332"/>
      <c r="E21" s="332"/>
      <c r="F21" s="532"/>
      <c r="G21" s="532">
        <v>9400</v>
      </c>
      <c r="H21" s="532">
        <v>80</v>
      </c>
      <c r="I21" s="333"/>
      <c r="J21" s="333">
        <v>400</v>
      </c>
      <c r="K21" s="333"/>
      <c r="L21" s="333">
        <v>7261</v>
      </c>
      <c r="M21" s="208">
        <v>515829</v>
      </c>
      <c r="N21" s="525">
        <f>SUM(B21+C21+D21+E21+F21+G21+H21+I21+J21+K21+L21+M21)</f>
        <v>549140</v>
      </c>
    </row>
    <row r="22" spans="1:14" s="137" customFormat="1" ht="52.5" customHeight="1" thickBot="1">
      <c r="A22" s="135" t="s">
        <v>129</v>
      </c>
      <c r="B22" s="136">
        <f>SUM(B20:B21)</f>
        <v>0</v>
      </c>
      <c r="C22" s="136">
        <f t="shared" ref="C22:N22" si="1">SUM(C20:C21)</f>
        <v>18622</v>
      </c>
      <c r="D22" s="136">
        <f t="shared" si="1"/>
        <v>0</v>
      </c>
      <c r="E22" s="136">
        <f t="shared" si="1"/>
        <v>0</v>
      </c>
      <c r="F22" s="136">
        <f t="shared" si="1"/>
        <v>0</v>
      </c>
      <c r="G22" s="136">
        <f t="shared" si="1"/>
        <v>219697</v>
      </c>
      <c r="H22" s="136">
        <f t="shared" si="1"/>
        <v>237</v>
      </c>
      <c r="I22" s="136">
        <f t="shared" si="1"/>
        <v>350</v>
      </c>
      <c r="J22" s="136">
        <f t="shared" si="1"/>
        <v>400</v>
      </c>
      <c r="K22" s="136">
        <f t="shared" si="1"/>
        <v>0</v>
      </c>
      <c r="L22" s="136">
        <f t="shared" si="1"/>
        <v>17657</v>
      </c>
      <c r="M22" s="536">
        <f t="shared" si="1"/>
        <v>1199622</v>
      </c>
      <c r="N22" s="526">
        <f t="shared" si="1"/>
        <v>1456585</v>
      </c>
    </row>
    <row r="23" spans="1:14" s="48" customFormat="1" ht="52.5" customHeight="1">
      <c r="A23" s="131" t="s">
        <v>272</v>
      </c>
      <c r="B23" s="132"/>
      <c r="C23" s="132"/>
      <c r="D23" s="132"/>
      <c r="E23" s="132"/>
      <c r="F23" s="334"/>
      <c r="G23" s="334"/>
      <c r="H23" s="334"/>
      <c r="I23" s="533"/>
      <c r="J23" s="334"/>
      <c r="K23" s="334"/>
      <c r="L23" s="334"/>
      <c r="M23" s="537">
        <v>-1199622</v>
      </c>
      <c r="N23" s="527">
        <f>SUM(B23+C23+D23+E23+F23+G23+H23+I23+J23+K23+L23+M23)</f>
        <v>-1199622</v>
      </c>
    </row>
    <row r="24" spans="1:14" s="48" customFormat="1" ht="52.5" customHeight="1" thickBot="1">
      <c r="A24" s="335" t="s">
        <v>273</v>
      </c>
      <c r="B24" s="336">
        <v>1357180</v>
      </c>
      <c r="C24" s="336">
        <v>788241</v>
      </c>
      <c r="D24" s="336">
        <v>120808</v>
      </c>
      <c r="E24" s="336">
        <v>290213</v>
      </c>
      <c r="F24" s="534">
        <v>1000000</v>
      </c>
      <c r="G24" s="534">
        <v>156220</v>
      </c>
      <c r="H24" s="535">
        <v>20000</v>
      </c>
      <c r="I24" s="336">
        <v>212492</v>
      </c>
      <c r="J24" s="337">
        <v>595694</v>
      </c>
      <c r="K24" s="337">
        <v>470966</v>
      </c>
      <c r="L24" s="337">
        <v>189922</v>
      </c>
      <c r="M24" s="538"/>
      <c r="N24" s="525">
        <f>SUM(B24+C24+D24+E24+F24+G24+H24+I24+J24+K24+L24+M24)</f>
        <v>5201736</v>
      </c>
    </row>
    <row r="25" spans="1:14" s="137" customFormat="1" ht="52.5" customHeight="1" thickBot="1">
      <c r="A25" s="138" t="s">
        <v>146</v>
      </c>
      <c r="B25" s="139">
        <f>SUM(B22:B24)</f>
        <v>1357180</v>
      </c>
      <c r="C25" s="139">
        <f t="shared" ref="C25:N25" si="2">SUM(C22:C24)</f>
        <v>806863</v>
      </c>
      <c r="D25" s="139">
        <f t="shared" si="2"/>
        <v>120808</v>
      </c>
      <c r="E25" s="139">
        <f t="shared" si="2"/>
        <v>290213</v>
      </c>
      <c r="F25" s="139">
        <f t="shared" si="2"/>
        <v>1000000</v>
      </c>
      <c r="G25" s="139">
        <f t="shared" si="2"/>
        <v>375917</v>
      </c>
      <c r="H25" s="139">
        <f t="shared" si="2"/>
        <v>20237</v>
      </c>
      <c r="I25" s="139">
        <f t="shared" si="2"/>
        <v>212842</v>
      </c>
      <c r="J25" s="139">
        <f t="shared" si="2"/>
        <v>596094</v>
      </c>
      <c r="K25" s="139">
        <f t="shared" si="2"/>
        <v>470966</v>
      </c>
      <c r="L25" s="139">
        <f t="shared" si="2"/>
        <v>207579</v>
      </c>
      <c r="M25" s="539">
        <f t="shared" si="2"/>
        <v>0</v>
      </c>
      <c r="N25" s="209">
        <f t="shared" si="2"/>
        <v>5458699</v>
      </c>
    </row>
    <row r="28" spans="1:14" ht="12.75">
      <c r="A28" s="141" t="s">
        <v>398</v>
      </c>
    </row>
    <row r="39" spans="1:5">
      <c r="A39" s="273"/>
      <c r="B39" s="273"/>
      <c r="C39" s="273"/>
      <c r="D39" s="273"/>
      <c r="E39" s="273"/>
    </row>
    <row r="40" spans="1:5">
      <c r="A40" s="273"/>
      <c r="B40" s="273"/>
      <c r="C40" s="273"/>
      <c r="D40" s="273"/>
      <c r="E40" s="273"/>
    </row>
    <row r="41" spans="1:5" ht="11.25" customHeight="1">
      <c r="A41" s="273"/>
      <c r="B41" s="273"/>
      <c r="C41" s="273"/>
      <c r="D41" s="273"/>
      <c r="E41" s="273"/>
    </row>
    <row r="42" spans="1:5" ht="11.25" customHeight="1">
      <c r="A42" s="320"/>
      <c r="B42" s="320"/>
      <c r="C42" s="320"/>
      <c r="D42" s="320"/>
      <c r="E42" s="320"/>
    </row>
    <row r="43" spans="1:5">
      <c r="A43" s="320"/>
      <c r="B43" s="320"/>
      <c r="C43" s="320"/>
      <c r="D43" s="320"/>
      <c r="E43" s="320"/>
    </row>
    <row r="44" spans="1:5">
      <c r="A44" s="320"/>
      <c r="B44" s="320"/>
      <c r="C44" s="320"/>
      <c r="D44" s="320"/>
      <c r="E44" s="320"/>
    </row>
    <row r="45" spans="1:5">
      <c r="A45" s="273"/>
      <c r="B45" s="273"/>
      <c r="C45" s="273"/>
      <c r="D45" s="273"/>
      <c r="E45" s="273"/>
    </row>
    <row r="46" spans="1:5">
      <c r="A46" s="273"/>
      <c r="B46" s="273"/>
      <c r="C46" s="273"/>
      <c r="D46" s="273"/>
      <c r="E46" s="273"/>
    </row>
    <row r="47" spans="1:5">
      <c r="A47" s="273"/>
      <c r="B47" s="273"/>
      <c r="C47" s="273"/>
      <c r="D47" s="273"/>
      <c r="E47" s="273"/>
    </row>
    <row r="48" spans="1:5">
      <c r="A48" s="273"/>
      <c r="B48" s="273"/>
      <c r="C48" s="273"/>
      <c r="D48" s="273"/>
      <c r="E48" s="273"/>
    </row>
    <row r="49" spans="1:5">
      <c r="A49" s="273"/>
      <c r="B49" s="273"/>
      <c r="C49" s="273"/>
      <c r="D49" s="273"/>
      <c r="E49" s="273"/>
    </row>
    <row r="50" spans="1:5">
      <c r="A50" s="273"/>
      <c r="B50" s="273"/>
      <c r="C50" s="273"/>
      <c r="D50" s="273"/>
      <c r="E50" s="273"/>
    </row>
    <row r="51" spans="1:5">
      <c r="A51" s="273"/>
      <c r="B51" s="273"/>
      <c r="C51" s="273"/>
      <c r="D51" s="273"/>
      <c r="E51" s="273"/>
    </row>
    <row r="52" spans="1:5">
      <c r="A52" s="273"/>
      <c r="B52" s="273"/>
      <c r="C52" s="273"/>
      <c r="D52" s="273"/>
      <c r="E52" s="273"/>
    </row>
    <row r="53" spans="1:5">
      <c r="A53" s="273"/>
      <c r="B53" s="273"/>
      <c r="C53" s="273"/>
      <c r="D53" s="273"/>
      <c r="E53" s="273"/>
    </row>
    <row r="54" spans="1:5">
      <c r="A54" s="273"/>
      <c r="B54" s="273"/>
      <c r="C54" s="273"/>
      <c r="D54" s="273"/>
      <c r="E54" s="273"/>
    </row>
    <row r="55" spans="1:5">
      <c r="A55" s="273"/>
      <c r="B55" s="273"/>
      <c r="C55" s="273"/>
      <c r="D55" s="273"/>
      <c r="E55" s="273"/>
    </row>
    <row r="56" spans="1:5">
      <c r="A56" s="273"/>
      <c r="B56" s="273"/>
      <c r="C56" s="273"/>
      <c r="D56" s="273"/>
      <c r="E56" s="273"/>
    </row>
    <row r="57" spans="1:5">
      <c r="A57" s="273"/>
      <c r="B57" s="273"/>
      <c r="C57" s="273"/>
      <c r="D57" s="273"/>
      <c r="E57" s="273"/>
    </row>
    <row r="58" spans="1:5">
      <c r="A58" s="273"/>
      <c r="B58" s="273"/>
      <c r="C58" s="273"/>
      <c r="D58" s="273"/>
      <c r="E58" s="273"/>
    </row>
    <row r="59" spans="1:5">
      <c r="A59" s="273"/>
      <c r="B59" s="273"/>
      <c r="C59" s="273"/>
      <c r="D59" s="273"/>
      <c r="E59" s="273"/>
    </row>
    <row r="60" spans="1:5">
      <c r="A60" s="273"/>
      <c r="B60" s="273"/>
      <c r="C60" s="273"/>
      <c r="D60" s="273"/>
      <c r="E60" s="273"/>
    </row>
    <row r="61" spans="1:5">
      <c r="A61" s="273"/>
      <c r="B61" s="273"/>
      <c r="C61" s="273"/>
      <c r="D61" s="273"/>
      <c r="E61" s="273"/>
    </row>
    <row r="62" spans="1:5">
      <c r="A62" s="273"/>
      <c r="B62" s="273"/>
      <c r="C62" s="273"/>
      <c r="D62" s="273"/>
      <c r="E62" s="273"/>
    </row>
    <row r="63" spans="1:5">
      <c r="A63" s="273"/>
      <c r="B63" s="273"/>
      <c r="C63" s="273"/>
      <c r="D63" s="273"/>
      <c r="E63" s="273"/>
    </row>
    <row r="64" spans="1:5">
      <c r="A64" s="273"/>
      <c r="B64" s="273"/>
      <c r="C64" s="273"/>
      <c r="D64" s="273"/>
      <c r="E64" s="273"/>
    </row>
    <row r="65" spans="1:5">
      <c r="A65" s="273"/>
      <c r="B65" s="273"/>
      <c r="C65" s="273"/>
      <c r="D65" s="273"/>
      <c r="E65" s="273"/>
    </row>
    <row r="66" spans="1:5">
      <c r="A66" s="273"/>
      <c r="B66" s="273"/>
      <c r="C66" s="273"/>
      <c r="D66" s="273"/>
      <c r="E66" s="273"/>
    </row>
    <row r="67" spans="1:5">
      <c r="A67" s="273"/>
      <c r="B67" s="273"/>
      <c r="C67" s="273"/>
      <c r="D67" s="273"/>
      <c r="E67" s="273"/>
    </row>
    <row r="68" spans="1:5">
      <c r="A68" s="273"/>
      <c r="B68" s="273"/>
      <c r="C68" s="273"/>
      <c r="D68" s="273"/>
      <c r="E68" s="273"/>
    </row>
    <row r="69" spans="1:5">
      <c r="A69" s="273"/>
      <c r="B69" s="273"/>
      <c r="C69" s="273"/>
      <c r="D69" s="273"/>
      <c r="E69" s="273"/>
    </row>
    <row r="70" spans="1:5">
      <c r="A70" s="273"/>
      <c r="B70" s="273"/>
      <c r="C70" s="273"/>
      <c r="D70" s="273"/>
      <c r="E70" s="273"/>
    </row>
    <row r="71" spans="1:5">
      <c r="A71" s="273"/>
      <c r="B71" s="273"/>
      <c r="C71" s="273"/>
      <c r="D71" s="273"/>
      <c r="E71" s="273"/>
    </row>
    <row r="72" spans="1:5">
      <c r="A72" s="273"/>
      <c r="B72" s="273"/>
      <c r="C72" s="273"/>
      <c r="D72" s="273"/>
      <c r="E72" s="273"/>
    </row>
    <row r="73" spans="1:5">
      <c r="A73" s="273"/>
      <c r="B73" s="273"/>
      <c r="C73" s="273"/>
      <c r="D73" s="273"/>
      <c r="E73" s="273"/>
    </row>
    <row r="74" spans="1:5">
      <c r="A74" s="273"/>
      <c r="B74" s="273"/>
      <c r="C74" s="273"/>
      <c r="D74" s="273"/>
      <c r="E74" s="273"/>
    </row>
    <row r="75" spans="1:5">
      <c r="A75" s="273"/>
      <c r="B75" s="273"/>
      <c r="C75" s="273"/>
      <c r="D75" s="273"/>
      <c r="E75" s="273"/>
    </row>
    <row r="76" spans="1:5">
      <c r="A76" s="273"/>
      <c r="B76" s="273"/>
      <c r="C76" s="273"/>
      <c r="D76" s="273"/>
      <c r="E76" s="273"/>
    </row>
    <row r="77" spans="1:5">
      <c r="A77" s="273"/>
      <c r="B77" s="273"/>
      <c r="C77" s="273"/>
      <c r="D77" s="273"/>
      <c r="E77" s="273"/>
    </row>
    <row r="78" spans="1:5">
      <c r="A78" s="273"/>
      <c r="B78" s="273"/>
      <c r="C78" s="273"/>
      <c r="D78" s="273"/>
      <c r="E78" s="273"/>
    </row>
    <row r="79" spans="1:5">
      <c r="A79" s="273"/>
      <c r="B79" s="273"/>
      <c r="C79" s="273"/>
      <c r="D79" s="273"/>
      <c r="E79" s="273"/>
    </row>
    <row r="80" spans="1:5">
      <c r="A80" s="273"/>
      <c r="B80" s="273"/>
      <c r="C80" s="273"/>
      <c r="D80" s="273"/>
      <c r="E80" s="273"/>
    </row>
    <row r="81" spans="1:5">
      <c r="A81" s="273"/>
      <c r="B81" s="273"/>
      <c r="C81" s="273"/>
      <c r="D81" s="273"/>
      <c r="E81" s="273"/>
    </row>
    <row r="82" spans="1:5">
      <c r="A82" s="273"/>
      <c r="B82" s="273"/>
      <c r="C82" s="273"/>
      <c r="D82" s="273"/>
      <c r="E82" s="273"/>
    </row>
    <row r="83" spans="1:5">
      <c r="A83" s="273"/>
      <c r="B83" s="273"/>
      <c r="C83" s="273"/>
      <c r="D83" s="273"/>
      <c r="E83" s="273"/>
    </row>
    <row r="84" spans="1:5">
      <c r="A84" s="273"/>
      <c r="B84" s="273"/>
      <c r="C84" s="273"/>
      <c r="D84" s="273"/>
      <c r="E84" s="273"/>
    </row>
    <row r="85" spans="1:5">
      <c r="A85" s="273"/>
      <c r="B85" s="273"/>
      <c r="C85" s="273"/>
      <c r="D85" s="273"/>
      <c r="E85" s="273"/>
    </row>
    <row r="86" spans="1:5">
      <c r="A86" s="273"/>
      <c r="B86" s="273"/>
      <c r="C86" s="273"/>
      <c r="D86" s="273"/>
      <c r="E86" s="273"/>
    </row>
    <row r="87" spans="1:5">
      <c r="A87" s="273"/>
      <c r="B87" s="273"/>
      <c r="C87" s="273"/>
      <c r="D87" s="273"/>
      <c r="E87" s="273"/>
    </row>
  </sheetData>
  <mergeCells count="29">
    <mergeCell ref="H14:H15"/>
    <mergeCell ref="J14:J15"/>
    <mergeCell ref="D12:E12"/>
    <mergeCell ref="C14:C15"/>
    <mergeCell ref="J12:J13"/>
    <mergeCell ref="L2:N2"/>
    <mergeCell ref="M1:N1"/>
    <mergeCell ref="M11:N11"/>
    <mergeCell ref="D14:D15"/>
    <mergeCell ref="E14:E15"/>
    <mergeCell ref="F14:F15"/>
    <mergeCell ref="H12:H13"/>
    <mergeCell ref="L14:L15"/>
    <mergeCell ref="M12:M13"/>
    <mergeCell ref="N14:N15"/>
    <mergeCell ref="K14:K15"/>
    <mergeCell ref="M14:M15"/>
    <mergeCell ref="I12:I13"/>
    <mergeCell ref="I14:I15"/>
    <mergeCell ref="A7:N7"/>
    <mergeCell ref="A5:N5"/>
    <mergeCell ref="N12:N13"/>
    <mergeCell ref="K12:L12"/>
    <mergeCell ref="A12:A15"/>
    <mergeCell ref="G14:G15"/>
    <mergeCell ref="F12:F13"/>
    <mergeCell ref="G12:G13"/>
    <mergeCell ref="B14:B15"/>
    <mergeCell ref="B12:C12"/>
  </mergeCells>
  <phoneticPr fontId="0" type="noConversion"/>
  <printOptions horizontalCentered="1"/>
  <pageMargins left="0.15748031496062992" right="0.15748031496062992" top="0.39" bottom="0.36" header="0.27" footer="0.28000000000000003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activeCell="A8" sqref="A8"/>
    </sheetView>
  </sheetViews>
  <sheetFormatPr defaultRowHeight="12"/>
  <cols>
    <col min="1" max="1" width="66.5" style="178" customWidth="1"/>
    <col min="2" max="2" width="25.1640625" style="178" customWidth="1"/>
    <col min="3" max="18" width="10.33203125" style="178" customWidth="1"/>
    <col min="19" max="16384" width="9.33203125" style="178"/>
  </cols>
  <sheetData>
    <row r="1" spans="1:5" ht="12.75">
      <c r="A1" s="142"/>
      <c r="B1" s="518" t="s">
        <v>198</v>
      </c>
    </row>
    <row r="2" spans="1:5" ht="12.75">
      <c r="A2" s="643" t="s">
        <v>367</v>
      </c>
      <c r="B2" s="643"/>
    </row>
    <row r="3" spans="1:5" ht="12.75">
      <c r="A3" s="142"/>
      <c r="B3" s="142"/>
    </row>
    <row r="4" spans="1:5" ht="12.75">
      <c r="A4" s="142"/>
      <c r="B4" s="142"/>
    </row>
    <row r="5" spans="1:5" ht="19.5" customHeight="1">
      <c r="A5" s="648" t="s">
        <v>12</v>
      </c>
      <c r="B5" s="648"/>
      <c r="C5" s="141"/>
      <c r="D5" s="141"/>
      <c r="E5" s="141"/>
    </row>
    <row r="6" spans="1:5" ht="19.5" customHeight="1">
      <c r="A6" s="146"/>
      <c r="B6" s="146"/>
      <c r="C6" s="141"/>
      <c r="D6" s="141"/>
      <c r="E6" s="141"/>
    </row>
    <row r="7" spans="1:5" ht="21.75" customHeight="1">
      <c r="A7" s="648" t="s">
        <v>370</v>
      </c>
      <c r="B7" s="648"/>
      <c r="C7" s="141"/>
      <c r="D7" s="141"/>
      <c r="E7" s="141"/>
    </row>
    <row r="8" spans="1:5" ht="21.75" customHeight="1">
      <c r="A8" s="146"/>
      <c r="B8" s="146"/>
      <c r="C8" s="141"/>
      <c r="D8" s="141"/>
      <c r="E8" s="141"/>
    </row>
    <row r="9" spans="1:5" ht="21.75" customHeight="1">
      <c r="A9" s="146"/>
      <c r="B9" s="146"/>
      <c r="C9" s="141"/>
      <c r="D9" s="141"/>
      <c r="E9" s="141"/>
    </row>
    <row r="10" spans="1:5" ht="26.25" customHeight="1" thickBot="1">
      <c r="A10" s="310"/>
      <c r="B10" s="143" t="s">
        <v>60</v>
      </c>
    </row>
    <row r="11" spans="1:5" ht="8.25" customHeight="1">
      <c r="A11" s="645" t="s">
        <v>29</v>
      </c>
      <c r="B11" s="649" t="s">
        <v>366</v>
      </c>
    </row>
    <row r="12" spans="1:5" ht="8.25" customHeight="1">
      <c r="A12" s="646"/>
      <c r="B12" s="650"/>
    </row>
    <row r="13" spans="1:5" ht="12.75" customHeight="1" thickBot="1">
      <c r="A13" s="647"/>
      <c r="B13" s="651"/>
    </row>
    <row r="14" spans="1:5" ht="28.5" customHeight="1">
      <c r="A14" s="163" t="s">
        <v>218</v>
      </c>
      <c r="B14" s="311">
        <v>179530462</v>
      </c>
    </row>
    <row r="15" spans="1:5" ht="33.75" customHeight="1">
      <c r="A15" s="411" t="s">
        <v>188</v>
      </c>
      <c r="B15" s="312">
        <v>288282187</v>
      </c>
    </row>
    <row r="16" spans="1:5" ht="25.5" customHeight="1">
      <c r="A16" s="187" t="s">
        <v>189</v>
      </c>
      <c r="B16" s="312">
        <v>36586666</v>
      </c>
    </row>
    <row r="17" spans="1:5" ht="25.5" customHeight="1">
      <c r="A17" s="187" t="s">
        <v>190</v>
      </c>
      <c r="B17" s="312">
        <v>37798557</v>
      </c>
    </row>
    <row r="18" spans="1:5" ht="25.5" customHeight="1">
      <c r="A18" s="187" t="s">
        <v>191</v>
      </c>
      <c r="B18" s="312">
        <v>44420180</v>
      </c>
    </row>
    <row r="19" spans="1:5" ht="25.5" customHeight="1">
      <c r="A19" s="187" t="s">
        <v>192</v>
      </c>
      <c r="B19" s="312">
        <v>1826880</v>
      </c>
    </row>
    <row r="20" spans="1:5" ht="25.5" customHeight="1">
      <c r="A20" s="187" t="s">
        <v>193</v>
      </c>
      <c r="B20" s="312">
        <v>14514500</v>
      </c>
    </row>
    <row r="21" spans="1:5" ht="25.5" customHeight="1">
      <c r="A21" s="187" t="s">
        <v>223</v>
      </c>
      <c r="B21" s="312">
        <v>6600000</v>
      </c>
    </row>
    <row r="22" spans="1:5" s="313" customFormat="1" ht="25.5" customHeight="1">
      <c r="A22" s="187" t="s">
        <v>194</v>
      </c>
      <c r="B22" s="312">
        <v>7493600</v>
      </c>
    </row>
    <row r="23" spans="1:5" ht="25.5" customHeight="1">
      <c r="A23" s="187" t="s">
        <v>150</v>
      </c>
      <c r="B23" s="312">
        <v>31721220</v>
      </c>
    </row>
    <row r="24" spans="1:5" ht="25.5" customHeight="1">
      <c r="A24" s="168" t="s">
        <v>238</v>
      </c>
      <c r="B24" s="312">
        <v>90505824</v>
      </c>
    </row>
    <row r="25" spans="1:5" ht="33.75" customHeight="1">
      <c r="A25" s="412" t="s">
        <v>195</v>
      </c>
      <c r="B25" s="314">
        <v>19728840</v>
      </c>
    </row>
    <row r="26" spans="1:5" ht="27.75" customHeight="1" thickBot="1">
      <c r="A26" s="412" t="s">
        <v>239</v>
      </c>
      <c r="B26" s="314">
        <v>15934000</v>
      </c>
    </row>
    <row r="27" spans="1:5" ht="33.75" customHeight="1" thickBot="1">
      <c r="A27" s="413" t="s">
        <v>219</v>
      </c>
      <c r="B27" s="122">
        <f>SUM(B14:B26)</f>
        <v>774942916</v>
      </c>
    </row>
    <row r="28" spans="1:5" ht="26.25" customHeight="1" thickBot="1">
      <c r="A28" s="182" t="s">
        <v>196</v>
      </c>
      <c r="B28" s="315">
        <v>1239012</v>
      </c>
    </row>
    <row r="29" spans="1:5" ht="33.75" customHeight="1" thickBot="1">
      <c r="A29" s="413" t="s">
        <v>220</v>
      </c>
      <c r="B29" s="122">
        <f>SUM(B28)</f>
        <v>1239012</v>
      </c>
    </row>
    <row r="30" spans="1:5" ht="24.75" customHeight="1" thickBot="1">
      <c r="A30" s="414" t="s">
        <v>197</v>
      </c>
      <c r="B30" s="316">
        <f>SUM(B27+B29)</f>
        <v>776181928</v>
      </c>
    </row>
    <row r="31" spans="1:5" ht="27" customHeight="1">
      <c r="E31" s="317"/>
    </row>
    <row r="32" spans="1:5" s="313" customFormat="1" ht="29.25" customHeight="1">
      <c r="E32" s="318"/>
    </row>
    <row r="33" spans="5:5" s="313" customFormat="1" ht="30.75" customHeight="1">
      <c r="E33" s="318"/>
    </row>
    <row r="34" spans="5:5" ht="26.25" customHeight="1">
      <c r="E34" s="317"/>
    </row>
    <row r="35" spans="5:5" ht="16.5" customHeight="1">
      <c r="E35" s="317"/>
    </row>
    <row r="36" spans="5:5" ht="16.5" customHeight="1">
      <c r="E36" s="317"/>
    </row>
    <row r="37" spans="5:5">
      <c r="E37" s="317"/>
    </row>
    <row r="38" spans="5:5">
      <c r="E38" s="317"/>
    </row>
    <row r="39" spans="5:5">
      <c r="E39" s="317"/>
    </row>
    <row r="40" spans="5:5">
      <c r="E40" s="317"/>
    </row>
    <row r="41" spans="5:5">
      <c r="E41" s="317"/>
    </row>
    <row r="42" spans="5:5">
      <c r="E42" s="317"/>
    </row>
  </sheetData>
  <mergeCells count="5">
    <mergeCell ref="A2:B2"/>
    <mergeCell ref="A11:A13"/>
    <mergeCell ref="A5:B5"/>
    <mergeCell ref="A7:B7"/>
    <mergeCell ref="B11:B13"/>
  </mergeCells>
  <phoneticPr fontId="12" type="noConversion"/>
  <printOptions horizontalCentered="1"/>
  <pageMargins left="0.18" right="0.22" top="0.45" bottom="0.35433070866141736" header="0.33" footer="0.39370078740157483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opLeftCell="A25" workbookViewId="0">
      <selection activeCell="A33" sqref="A33"/>
    </sheetView>
  </sheetViews>
  <sheetFormatPr defaultRowHeight="15"/>
  <cols>
    <col min="1" max="1" width="76.1640625" style="118" customWidth="1"/>
    <col min="2" max="2" width="27.6640625" style="7" customWidth="1"/>
    <col min="3" max="16384" width="9.33203125" style="7"/>
  </cols>
  <sheetData>
    <row r="1" spans="1:5">
      <c r="A1" s="141"/>
      <c r="B1" s="142" t="s">
        <v>225</v>
      </c>
      <c r="C1" s="141"/>
      <c r="D1" s="141"/>
      <c r="E1" s="142"/>
    </row>
    <row r="2" spans="1:5">
      <c r="A2" s="621" t="s">
        <v>367</v>
      </c>
      <c r="B2" s="621"/>
      <c r="C2" s="141"/>
      <c r="D2"/>
      <c r="E2"/>
    </row>
    <row r="3" spans="1:5">
      <c r="A3" s="308"/>
      <c r="B3" s="246"/>
      <c r="C3" s="144"/>
      <c r="D3" s="144"/>
    </row>
    <row r="4" spans="1:5" ht="15.75">
      <c r="A4" s="653" t="s">
        <v>22</v>
      </c>
      <c r="B4" s="653"/>
    </row>
    <row r="5" spans="1:5" ht="9.75" customHeight="1">
      <c r="A5" s="483"/>
      <c r="B5" s="214"/>
    </row>
    <row r="6" spans="1:5" ht="15.75">
      <c r="A6" s="653" t="s">
        <v>231</v>
      </c>
      <c r="B6" s="653"/>
    </row>
    <row r="7" spans="1:5" ht="15" customHeight="1">
      <c r="A7" s="653" t="s">
        <v>379</v>
      </c>
      <c r="B7" s="653"/>
    </row>
    <row r="8" spans="1:5" ht="15.75" thickBot="1">
      <c r="B8" s="309" t="s">
        <v>1</v>
      </c>
    </row>
    <row r="9" spans="1:5" s="8" customFormat="1" ht="30" customHeight="1" thickBot="1">
      <c r="A9" s="482" t="s">
        <v>23</v>
      </c>
      <c r="B9" s="482" t="s">
        <v>368</v>
      </c>
    </row>
    <row r="10" spans="1:5" s="8" customFormat="1" ht="30" customHeight="1">
      <c r="A10" s="473" t="s">
        <v>393</v>
      </c>
      <c r="B10" s="428">
        <v>116802</v>
      </c>
    </row>
    <row r="11" spans="1:5" s="8" customFormat="1" ht="30" customHeight="1">
      <c r="A11" s="193" t="s">
        <v>394</v>
      </c>
      <c r="B11" s="456">
        <v>2666</v>
      </c>
    </row>
    <row r="12" spans="1:5" s="8" customFormat="1" ht="30" customHeight="1" thickBot="1">
      <c r="A12" s="476" t="s">
        <v>395</v>
      </c>
      <c r="B12" s="456">
        <v>1340</v>
      </c>
    </row>
    <row r="13" spans="1:5" s="8" customFormat="1" ht="30" customHeight="1" thickBot="1">
      <c r="A13" s="478" t="s">
        <v>396</v>
      </c>
      <c r="B13" s="597">
        <f>SUM(B10:B12)</f>
        <v>120808</v>
      </c>
    </row>
    <row r="14" spans="1:5" s="8" customFormat="1" ht="30" customHeight="1">
      <c r="A14" s="473" t="s">
        <v>393</v>
      </c>
      <c r="B14" s="474">
        <v>34962</v>
      </c>
    </row>
    <row r="15" spans="1:5" s="8" customFormat="1" ht="30" customHeight="1">
      <c r="A15" s="193" t="s">
        <v>241</v>
      </c>
      <c r="B15" s="477">
        <v>1500</v>
      </c>
    </row>
    <row r="16" spans="1:5" s="8" customFormat="1" ht="30" customHeight="1">
      <c r="A16" s="193" t="s">
        <v>242</v>
      </c>
      <c r="B16" s="475">
        <v>80471</v>
      </c>
    </row>
    <row r="17" spans="1:2" s="8" customFormat="1" ht="30" customHeight="1">
      <c r="A17" s="193" t="s">
        <v>240</v>
      </c>
      <c r="B17" s="475">
        <v>146120</v>
      </c>
    </row>
    <row r="18" spans="1:2" s="8" customFormat="1" ht="30" customHeight="1">
      <c r="A18" s="476" t="s">
        <v>206</v>
      </c>
      <c r="B18" s="433">
        <v>0</v>
      </c>
    </row>
    <row r="19" spans="1:2" s="8" customFormat="1" ht="30" customHeight="1">
      <c r="A19" s="193" t="s">
        <v>253</v>
      </c>
      <c r="B19" s="589">
        <v>2160</v>
      </c>
    </row>
    <row r="20" spans="1:2" ht="25.5" customHeight="1">
      <c r="A20" s="193" t="s">
        <v>243</v>
      </c>
      <c r="B20" s="433">
        <v>20000</v>
      </c>
    </row>
    <row r="21" spans="1:2" ht="25.5" customHeight="1" thickBot="1">
      <c r="A21" s="193" t="s">
        <v>254</v>
      </c>
      <c r="B21" s="590">
        <v>5000</v>
      </c>
    </row>
    <row r="22" spans="1:2" ht="25.5" customHeight="1" thickBot="1">
      <c r="A22" s="591" t="s">
        <v>288</v>
      </c>
      <c r="B22" s="592">
        <f>SUM(B14:B21)</f>
        <v>290213</v>
      </c>
    </row>
    <row r="23" spans="1:2" ht="25.5" customHeight="1">
      <c r="A23" s="586" t="s">
        <v>24</v>
      </c>
      <c r="B23" s="601">
        <v>20000</v>
      </c>
    </row>
    <row r="24" spans="1:2" ht="25.5" customHeight="1" thickBot="1">
      <c r="A24" s="587" t="s">
        <v>399</v>
      </c>
      <c r="B24" s="590">
        <v>237</v>
      </c>
    </row>
    <row r="25" spans="1:2" ht="25.5" customHeight="1" thickBot="1">
      <c r="A25" s="478" t="s">
        <v>287</v>
      </c>
      <c r="B25" s="479">
        <f>SUM(B23:B24)</f>
        <v>20237</v>
      </c>
    </row>
    <row r="26" spans="1:2" ht="25.5" customHeight="1">
      <c r="A26" s="473" t="s">
        <v>89</v>
      </c>
      <c r="B26" s="474">
        <v>1214</v>
      </c>
    </row>
    <row r="27" spans="1:2" ht="25.5" customHeight="1">
      <c r="A27" s="193" t="s">
        <v>202</v>
      </c>
      <c r="B27" s="433">
        <v>66879</v>
      </c>
    </row>
    <row r="28" spans="1:2" ht="30.75" customHeight="1">
      <c r="A28" s="193" t="s">
        <v>363</v>
      </c>
      <c r="B28" s="594">
        <v>520861</v>
      </c>
    </row>
    <row r="29" spans="1:2" ht="30.75" customHeight="1">
      <c r="A29" s="262" t="s">
        <v>400</v>
      </c>
      <c r="B29" s="602">
        <v>740</v>
      </c>
    </row>
    <row r="30" spans="1:2" s="8" customFormat="1" ht="34.5" customHeight="1" thickBot="1">
      <c r="A30" s="480" t="s">
        <v>313</v>
      </c>
      <c r="B30" s="593">
        <v>6400</v>
      </c>
    </row>
    <row r="31" spans="1:2" ht="25.5" customHeight="1" thickBot="1">
      <c r="A31" s="478" t="s">
        <v>289</v>
      </c>
      <c r="B31" s="588">
        <f>SUM(B26:B30)</f>
        <v>596094</v>
      </c>
    </row>
    <row r="32" spans="1:2" ht="25.5" customHeight="1" thickBot="1">
      <c r="A32" s="478" t="s">
        <v>183</v>
      </c>
      <c r="B32" s="588">
        <f>SUM(B31,B25,B22,B13)</f>
        <v>1027352</v>
      </c>
    </row>
    <row r="33" spans="1:2" s="8" customFormat="1" ht="25.5" customHeight="1">
      <c r="A33" s="586" t="s">
        <v>279</v>
      </c>
      <c r="B33" s="596">
        <v>128259</v>
      </c>
    </row>
    <row r="34" spans="1:2" s="8" customFormat="1" ht="35.25" customHeight="1" thickBot="1">
      <c r="A34" s="587" t="s">
        <v>244</v>
      </c>
      <c r="B34" s="595">
        <v>0</v>
      </c>
    </row>
    <row r="35" spans="1:2" s="8" customFormat="1" ht="35.25" customHeight="1" thickBot="1">
      <c r="A35" s="478" t="s">
        <v>290</v>
      </c>
      <c r="B35" s="481">
        <f>SUM(B33:B34)</f>
        <v>128259</v>
      </c>
    </row>
    <row r="36" spans="1:2" s="8" customFormat="1" ht="35.25" customHeight="1" thickBot="1">
      <c r="A36" s="478" t="s">
        <v>184</v>
      </c>
      <c r="B36" s="481">
        <f>SUM(B32+B35)</f>
        <v>1155611</v>
      </c>
    </row>
    <row r="37" spans="1:2" ht="28.5" customHeight="1">
      <c r="A37" s="652" t="s">
        <v>401</v>
      </c>
      <c r="B37" s="652"/>
    </row>
    <row r="38" spans="1:2" ht="18.95" customHeight="1">
      <c r="B38" s="141"/>
    </row>
  </sheetData>
  <mergeCells count="5">
    <mergeCell ref="A37:B37"/>
    <mergeCell ref="A2:B2"/>
    <mergeCell ref="A4:B4"/>
    <mergeCell ref="A6:B6"/>
    <mergeCell ref="A7:B7"/>
  </mergeCells>
  <phoneticPr fontId="12" type="noConversion"/>
  <printOptions horizontalCentered="1"/>
  <pageMargins left="0.39370078740157483" right="0.39370078740157483" top="0.48" bottom="0.19685039370078741" header="0.27" footer="0.36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7"/>
  <sheetViews>
    <sheetView topLeftCell="A16" zoomScale="75" workbookViewId="0">
      <selection activeCell="B20" sqref="B20"/>
    </sheetView>
  </sheetViews>
  <sheetFormatPr defaultRowHeight="12.75"/>
  <cols>
    <col min="1" max="1" width="58.83203125" style="270" customWidth="1"/>
    <col min="2" max="9" width="19" style="270" customWidth="1"/>
    <col min="10" max="15" width="17.5" style="270" customWidth="1"/>
    <col min="16" max="16384" width="9.33203125" style="270"/>
  </cols>
  <sheetData>
    <row r="1" spans="1:34">
      <c r="A1" s="269"/>
      <c r="B1" s="269"/>
      <c r="C1" s="269"/>
      <c r="D1" s="269"/>
      <c r="E1" s="269"/>
      <c r="F1" s="269"/>
      <c r="G1" s="269"/>
      <c r="H1"/>
      <c r="I1" s="518"/>
      <c r="N1" s="643" t="s">
        <v>386</v>
      </c>
      <c r="O1" s="643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</row>
    <row r="2" spans="1:34">
      <c r="A2" s="269"/>
      <c r="B2" s="269"/>
      <c r="C2" s="269"/>
      <c r="D2" s="269"/>
      <c r="E2" s="269"/>
      <c r="F2" s="269"/>
      <c r="G2" s="269"/>
      <c r="H2" s="643"/>
      <c r="I2" s="643"/>
      <c r="M2" s="643" t="s">
        <v>367</v>
      </c>
      <c r="N2" s="643"/>
      <c r="O2" s="643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1:34" ht="15">
      <c r="A3" s="269"/>
      <c r="B3" s="269"/>
      <c r="C3" s="269"/>
      <c r="D3" s="269"/>
      <c r="E3" s="269"/>
      <c r="F3" s="269"/>
      <c r="G3" s="269"/>
      <c r="H3" s="271"/>
      <c r="I3" s="271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</row>
    <row r="4" spans="1:34" ht="18.75">
      <c r="A4" s="661" t="s">
        <v>9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ht="11.25" customHeight="1">
      <c r="A5" s="272"/>
      <c r="B5" s="272"/>
      <c r="C5" s="272"/>
      <c r="D5" s="272"/>
      <c r="E5" s="272"/>
      <c r="F5" s="272"/>
      <c r="G5" s="272"/>
      <c r="H5" s="272"/>
      <c r="I5" s="272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ht="18.75">
      <c r="A6" s="622" t="s">
        <v>380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</row>
    <row r="7" spans="1:34" ht="18.75">
      <c r="A7" s="145"/>
      <c r="B7" s="145"/>
      <c r="C7" s="145"/>
      <c r="D7" s="145"/>
      <c r="E7" s="145"/>
      <c r="F7" s="145"/>
      <c r="G7" s="145"/>
      <c r="H7" s="145"/>
      <c r="I7" s="145"/>
      <c r="J7" s="141"/>
      <c r="K7" s="141"/>
    </row>
    <row r="8" spans="1:34" ht="18.75">
      <c r="A8" s="145"/>
      <c r="B8" s="145"/>
      <c r="C8" s="145"/>
      <c r="D8" s="145"/>
      <c r="E8" s="145"/>
      <c r="F8" s="145"/>
      <c r="G8" s="145"/>
      <c r="H8" s="145"/>
      <c r="I8" s="145"/>
      <c r="J8" s="141"/>
      <c r="K8" s="141"/>
    </row>
    <row r="9" spans="1:34" ht="18.75">
      <c r="A9" s="145"/>
      <c r="B9" s="145"/>
      <c r="C9" s="145"/>
      <c r="D9" s="145"/>
      <c r="E9" s="145"/>
      <c r="F9" s="145"/>
      <c r="G9" s="145"/>
      <c r="H9" s="145"/>
      <c r="I9" s="145"/>
      <c r="J9" s="141"/>
      <c r="K9" s="141"/>
    </row>
    <row r="10" spans="1:34" ht="12.75" customHeight="1" thickBot="1">
      <c r="A10" s="269"/>
      <c r="B10" s="269"/>
      <c r="C10" s="269"/>
      <c r="D10" s="269"/>
      <c r="E10" s="269"/>
      <c r="F10" s="269"/>
      <c r="G10" s="269"/>
      <c r="H10" s="269"/>
      <c r="I10" s="518"/>
      <c r="N10" s="644" t="s">
        <v>1</v>
      </c>
      <c r="O10" s="644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73"/>
      <c r="AE10" s="273"/>
      <c r="AF10" s="273"/>
      <c r="AG10" s="273"/>
      <c r="AH10" s="274"/>
    </row>
    <row r="11" spans="1:34" s="275" customFormat="1" ht="45" customHeight="1">
      <c r="A11" s="664" t="s">
        <v>2</v>
      </c>
      <c r="B11" s="672" t="s">
        <v>10</v>
      </c>
      <c r="C11" s="632" t="s">
        <v>281</v>
      </c>
      <c r="D11" s="659" t="s">
        <v>30</v>
      </c>
      <c r="E11" s="667" t="s">
        <v>282</v>
      </c>
      <c r="F11" s="659" t="s">
        <v>283</v>
      </c>
      <c r="G11" s="659"/>
      <c r="H11" s="659"/>
      <c r="I11" s="659"/>
      <c r="J11" s="659" t="s">
        <v>270</v>
      </c>
      <c r="K11" s="632" t="s">
        <v>271</v>
      </c>
      <c r="L11" s="671" t="s">
        <v>284</v>
      </c>
      <c r="M11" s="671"/>
      <c r="N11" s="674" t="s">
        <v>285</v>
      </c>
      <c r="O11" s="676" t="s">
        <v>11</v>
      </c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</row>
    <row r="12" spans="1:34" s="277" customFormat="1" ht="63" customHeight="1">
      <c r="A12" s="665"/>
      <c r="B12" s="673"/>
      <c r="C12" s="633"/>
      <c r="D12" s="660"/>
      <c r="E12" s="668"/>
      <c r="F12" s="521" t="s">
        <v>267</v>
      </c>
      <c r="G12" s="521" t="s">
        <v>268</v>
      </c>
      <c r="H12" s="521" t="s">
        <v>269</v>
      </c>
      <c r="I12" s="521" t="s">
        <v>185</v>
      </c>
      <c r="J12" s="660"/>
      <c r="K12" s="633"/>
      <c r="L12" s="522" t="s">
        <v>268</v>
      </c>
      <c r="M12" s="522" t="s">
        <v>269</v>
      </c>
      <c r="N12" s="675"/>
      <c r="O12" s="677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</row>
    <row r="13" spans="1:34" s="275" customFormat="1" ht="15" customHeight="1">
      <c r="A13" s="665"/>
      <c r="B13" s="656" t="s">
        <v>366</v>
      </c>
      <c r="C13" s="654" t="s">
        <v>366</v>
      </c>
      <c r="D13" s="654" t="s">
        <v>366</v>
      </c>
      <c r="E13" s="654" t="s">
        <v>366</v>
      </c>
      <c r="F13" s="654" t="s">
        <v>366</v>
      </c>
      <c r="G13" s="654" t="s">
        <v>366</v>
      </c>
      <c r="H13" s="654" t="s">
        <v>366</v>
      </c>
      <c r="I13" s="654" t="s">
        <v>366</v>
      </c>
      <c r="J13" s="654" t="s">
        <v>366</v>
      </c>
      <c r="K13" s="654" t="s">
        <v>366</v>
      </c>
      <c r="L13" s="654" t="s">
        <v>366</v>
      </c>
      <c r="M13" s="654" t="s">
        <v>366</v>
      </c>
      <c r="N13" s="669" t="s">
        <v>366</v>
      </c>
      <c r="O13" s="662" t="s">
        <v>366</v>
      </c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</row>
    <row r="14" spans="1:34" s="275" customFormat="1" ht="21.75" customHeight="1" thickBot="1">
      <c r="A14" s="666"/>
      <c r="B14" s="657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70"/>
      <c r="O14" s="663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</row>
    <row r="15" spans="1:34" s="284" customFormat="1" ht="53.25" customHeight="1">
      <c r="A15" s="73" t="s">
        <v>53</v>
      </c>
      <c r="B15" s="282">
        <v>234965</v>
      </c>
      <c r="C15" s="283">
        <v>63101</v>
      </c>
      <c r="D15" s="283">
        <v>45409</v>
      </c>
      <c r="E15" s="283"/>
      <c r="F15" s="283"/>
      <c r="G15" s="283"/>
      <c r="H15" s="283"/>
      <c r="I15" s="283"/>
      <c r="J15" s="283">
        <v>5</v>
      </c>
      <c r="K15" s="283"/>
      <c r="L15" s="283"/>
      <c r="M15" s="283"/>
      <c r="N15" s="281"/>
      <c r="O15" s="580">
        <f>SUM(B15:N15)</f>
        <v>343480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</row>
    <row r="16" spans="1:34" s="284" customFormat="1" ht="53.25" customHeight="1">
      <c r="A16" s="288" t="s">
        <v>5</v>
      </c>
      <c r="B16" s="290">
        <v>25249</v>
      </c>
      <c r="C16" s="291">
        <v>6391</v>
      </c>
      <c r="D16" s="291">
        <v>13966</v>
      </c>
      <c r="E16" s="291"/>
      <c r="F16" s="291"/>
      <c r="G16" s="291"/>
      <c r="H16" s="291"/>
      <c r="I16" s="291"/>
      <c r="J16" s="291">
        <v>3027</v>
      </c>
      <c r="K16" s="291"/>
      <c r="L16" s="291"/>
      <c r="M16" s="291"/>
      <c r="N16" s="289"/>
      <c r="O16" s="580">
        <f>SUM(B16:N16)</f>
        <v>48633</v>
      </c>
    </row>
    <row r="17" spans="1:15" s="284" customFormat="1" ht="53.25" customHeight="1">
      <c r="A17" s="73" t="s">
        <v>201</v>
      </c>
      <c r="B17" s="282">
        <v>13439</v>
      </c>
      <c r="C17" s="283">
        <v>3615</v>
      </c>
      <c r="D17" s="283">
        <v>6111</v>
      </c>
      <c r="E17" s="283"/>
      <c r="F17" s="283"/>
      <c r="G17" s="283">
        <v>1563</v>
      </c>
      <c r="H17" s="283"/>
      <c r="I17" s="283"/>
      <c r="J17" s="283">
        <v>1177</v>
      </c>
      <c r="K17" s="283"/>
      <c r="L17" s="283"/>
      <c r="M17" s="283"/>
      <c r="N17" s="281"/>
      <c r="O17" s="580">
        <f>SUM(B17:N17)</f>
        <v>25905</v>
      </c>
    </row>
    <row r="18" spans="1:15" s="294" customFormat="1" ht="53.25" customHeight="1" thickBot="1">
      <c r="A18" s="292" t="s">
        <v>18</v>
      </c>
      <c r="B18" s="286">
        <v>141609</v>
      </c>
      <c r="C18" s="287">
        <v>38234</v>
      </c>
      <c r="D18" s="280">
        <v>303607</v>
      </c>
      <c r="E18" s="293"/>
      <c r="F18" s="306"/>
      <c r="G18" s="306"/>
      <c r="H18" s="306"/>
      <c r="I18" s="306"/>
      <c r="J18" s="283">
        <v>5977</v>
      </c>
      <c r="K18" s="283"/>
      <c r="L18" s="293"/>
      <c r="M18" s="293"/>
      <c r="N18" s="307"/>
      <c r="O18" s="580">
        <f>SUM(B18:N18)</f>
        <v>489427</v>
      </c>
    </row>
    <row r="19" spans="1:15" s="294" customFormat="1" ht="53.25" customHeight="1" thickBot="1">
      <c r="A19" s="74" t="s">
        <v>70</v>
      </c>
      <c r="B19" s="210">
        <f t="shared" ref="B19:O19" si="0">SUM(B15:B18)</f>
        <v>415262</v>
      </c>
      <c r="C19" s="212">
        <f t="shared" si="0"/>
        <v>111341</v>
      </c>
      <c r="D19" s="212">
        <f t="shared" si="0"/>
        <v>369093</v>
      </c>
      <c r="E19" s="212">
        <f t="shared" si="0"/>
        <v>0</v>
      </c>
      <c r="F19" s="212">
        <f t="shared" si="0"/>
        <v>0</v>
      </c>
      <c r="G19" s="212">
        <f t="shared" si="0"/>
        <v>1563</v>
      </c>
      <c r="H19" s="212">
        <f t="shared" si="0"/>
        <v>0</v>
      </c>
      <c r="I19" s="212">
        <f t="shared" si="0"/>
        <v>0</v>
      </c>
      <c r="J19" s="212">
        <f t="shared" si="0"/>
        <v>10186</v>
      </c>
      <c r="K19" s="212">
        <f t="shared" si="0"/>
        <v>0</v>
      </c>
      <c r="L19" s="212">
        <f t="shared" si="0"/>
        <v>0</v>
      </c>
      <c r="M19" s="212">
        <f t="shared" si="0"/>
        <v>0</v>
      </c>
      <c r="N19" s="211">
        <f t="shared" si="0"/>
        <v>0</v>
      </c>
      <c r="O19" s="581">
        <f t="shared" si="0"/>
        <v>907445</v>
      </c>
    </row>
    <row r="20" spans="1:15" s="275" customFormat="1" ht="53.25" customHeight="1" thickBot="1">
      <c r="A20" s="295" t="s">
        <v>8</v>
      </c>
      <c r="B20" s="296">
        <v>240590</v>
      </c>
      <c r="C20" s="297">
        <v>65747</v>
      </c>
      <c r="D20" s="297">
        <v>73363</v>
      </c>
      <c r="E20" s="297">
        <v>154968</v>
      </c>
      <c r="F20" s="297"/>
      <c r="G20" s="297"/>
      <c r="H20" s="297"/>
      <c r="I20" s="299"/>
      <c r="J20" s="297">
        <v>14472</v>
      </c>
      <c r="K20" s="297"/>
      <c r="L20" s="297"/>
      <c r="M20" s="297"/>
      <c r="N20" s="298"/>
      <c r="O20" s="580">
        <f>SUM(B20:N20)</f>
        <v>549140</v>
      </c>
    </row>
    <row r="21" spans="1:15" s="294" customFormat="1" ht="53.25" customHeight="1" thickBot="1">
      <c r="A21" s="74" t="s">
        <v>129</v>
      </c>
      <c r="B21" s="210">
        <f t="shared" ref="B21:I21" si="1">SUM(B19:B20)</f>
        <v>655852</v>
      </c>
      <c r="C21" s="212">
        <f t="shared" si="1"/>
        <v>177088</v>
      </c>
      <c r="D21" s="212">
        <f t="shared" si="1"/>
        <v>442456</v>
      </c>
      <c r="E21" s="212">
        <f t="shared" si="1"/>
        <v>154968</v>
      </c>
      <c r="F21" s="212">
        <f t="shared" si="1"/>
        <v>0</v>
      </c>
      <c r="G21" s="212">
        <f t="shared" si="1"/>
        <v>1563</v>
      </c>
      <c r="H21" s="212">
        <f t="shared" si="1"/>
        <v>0</v>
      </c>
      <c r="I21" s="212">
        <f t="shared" si="1"/>
        <v>0</v>
      </c>
      <c r="J21" s="212">
        <f t="shared" ref="J21:O21" si="2">SUM(J19:J20)</f>
        <v>24658</v>
      </c>
      <c r="K21" s="212">
        <f t="shared" si="2"/>
        <v>0</v>
      </c>
      <c r="L21" s="212">
        <f t="shared" si="2"/>
        <v>0</v>
      </c>
      <c r="M21" s="212">
        <f t="shared" si="2"/>
        <v>0</v>
      </c>
      <c r="N21" s="211">
        <f t="shared" si="2"/>
        <v>0</v>
      </c>
      <c r="O21" s="581">
        <f t="shared" si="2"/>
        <v>1456585</v>
      </c>
    </row>
    <row r="22" spans="1:15" s="275" customFormat="1" ht="53.25" customHeight="1" thickBot="1">
      <c r="A22" s="295" t="s">
        <v>273</v>
      </c>
      <c r="B22" s="296">
        <v>451432</v>
      </c>
      <c r="C22" s="299">
        <v>65453</v>
      </c>
      <c r="D22" s="299">
        <v>1424078</v>
      </c>
      <c r="E22" s="299">
        <v>18750</v>
      </c>
      <c r="F22" s="299">
        <v>2100</v>
      </c>
      <c r="G22" s="299">
        <v>203254</v>
      </c>
      <c r="H22" s="299">
        <v>71614</v>
      </c>
      <c r="I22" s="297">
        <v>0</v>
      </c>
      <c r="J22" s="297">
        <v>1112856</v>
      </c>
      <c r="K22" s="299">
        <v>160414</v>
      </c>
      <c r="L22" s="299">
        <v>16472</v>
      </c>
      <c r="M22" s="299">
        <v>4725</v>
      </c>
      <c r="N22" s="300">
        <v>470966</v>
      </c>
      <c r="O22" s="580">
        <f>SUM(B22:N22)</f>
        <v>4002114</v>
      </c>
    </row>
    <row r="23" spans="1:15" s="294" customFormat="1" ht="53.25" customHeight="1" thickBot="1">
      <c r="A23" s="74" t="s">
        <v>146</v>
      </c>
      <c r="B23" s="210">
        <f t="shared" ref="B23:I23" si="3">SUM(B21:B22)</f>
        <v>1107284</v>
      </c>
      <c r="C23" s="212">
        <f t="shared" si="3"/>
        <v>242541</v>
      </c>
      <c r="D23" s="212">
        <f t="shared" si="3"/>
        <v>1866534</v>
      </c>
      <c r="E23" s="212">
        <f t="shared" si="3"/>
        <v>173718</v>
      </c>
      <c r="F23" s="212">
        <f t="shared" si="3"/>
        <v>2100</v>
      </c>
      <c r="G23" s="212">
        <f t="shared" si="3"/>
        <v>204817</v>
      </c>
      <c r="H23" s="212">
        <f t="shared" si="3"/>
        <v>71614</v>
      </c>
      <c r="I23" s="212">
        <f t="shared" si="3"/>
        <v>0</v>
      </c>
      <c r="J23" s="212">
        <f t="shared" ref="J23:O23" si="4">SUM(J21:J22)</f>
        <v>1137514</v>
      </c>
      <c r="K23" s="212">
        <f t="shared" si="4"/>
        <v>160414</v>
      </c>
      <c r="L23" s="212">
        <f t="shared" si="4"/>
        <v>16472</v>
      </c>
      <c r="M23" s="212">
        <f t="shared" si="4"/>
        <v>4725</v>
      </c>
      <c r="N23" s="211">
        <f t="shared" si="4"/>
        <v>470966</v>
      </c>
      <c r="O23" s="581">
        <f t="shared" si="4"/>
        <v>5458699</v>
      </c>
    </row>
    <row r="24" spans="1:15">
      <c r="A24" s="301"/>
      <c r="B24" s="302"/>
      <c r="C24" s="302"/>
      <c r="D24" s="303"/>
      <c r="E24" s="303"/>
      <c r="F24" s="302"/>
      <c r="G24" s="302"/>
      <c r="H24" s="302"/>
      <c r="I24" s="302"/>
    </row>
    <row r="25" spans="1:15" ht="38.25" customHeight="1">
      <c r="A25" s="658" t="s">
        <v>402</v>
      </c>
      <c r="B25" s="658"/>
      <c r="C25" s="658"/>
      <c r="D25" s="658"/>
      <c r="E25" s="658"/>
      <c r="F25" s="302"/>
      <c r="G25" s="302"/>
      <c r="H25" s="302"/>
      <c r="I25" s="302"/>
    </row>
    <row r="26" spans="1:15">
      <c r="A26" s="301"/>
      <c r="B26" s="302"/>
      <c r="C26" s="302"/>
      <c r="D26" s="302"/>
      <c r="E26" s="302"/>
      <c r="F26" s="302"/>
      <c r="G26" s="302"/>
      <c r="H26" s="302"/>
      <c r="I26" s="302"/>
    </row>
    <row r="27" spans="1:15">
      <c r="A27" s="301"/>
      <c r="B27" s="302"/>
      <c r="C27" s="302"/>
      <c r="D27" s="302"/>
      <c r="E27" s="302"/>
      <c r="F27" s="302"/>
      <c r="G27" s="302"/>
      <c r="H27" s="302"/>
      <c r="I27" s="302"/>
    </row>
    <row r="28" spans="1:15">
      <c r="A28" s="301"/>
      <c r="B28" s="269"/>
      <c r="C28" s="269"/>
      <c r="D28" s="269"/>
      <c r="E28" s="269"/>
      <c r="F28" s="269"/>
      <c r="G28" s="269"/>
      <c r="H28" s="269"/>
      <c r="I28" s="269"/>
    </row>
    <row r="29" spans="1:15">
      <c r="A29" s="301"/>
      <c r="B29" s="304"/>
      <c r="C29" s="304"/>
      <c r="D29" s="304"/>
      <c r="E29" s="304"/>
      <c r="F29" s="304"/>
      <c r="G29" s="304"/>
      <c r="H29" s="304"/>
      <c r="I29" s="304"/>
    </row>
    <row r="30" spans="1:15">
      <c r="A30" s="301"/>
      <c r="B30" s="304"/>
      <c r="C30" s="304"/>
      <c r="D30" s="304"/>
      <c r="E30" s="304"/>
      <c r="F30" s="304"/>
      <c r="G30" s="304"/>
      <c r="H30" s="304"/>
      <c r="I30" s="304"/>
    </row>
    <row r="31" spans="1:15">
      <c r="A31" s="301"/>
      <c r="B31" s="304"/>
      <c r="C31" s="304"/>
      <c r="D31" s="304"/>
      <c r="E31" s="304"/>
      <c r="F31" s="304"/>
      <c r="G31" s="304"/>
      <c r="H31" s="304"/>
      <c r="I31" s="304"/>
    </row>
    <row r="32" spans="1:15">
      <c r="A32" s="301"/>
      <c r="B32" s="304"/>
      <c r="C32" s="304"/>
      <c r="D32" s="304"/>
      <c r="E32" s="304"/>
      <c r="F32" s="304"/>
      <c r="G32" s="304"/>
      <c r="H32" s="304"/>
      <c r="I32" s="304"/>
    </row>
    <row r="33" spans="1:9">
      <c r="A33" s="301"/>
      <c r="B33" s="304"/>
      <c r="C33" s="304"/>
      <c r="D33" s="304"/>
      <c r="E33" s="304"/>
      <c r="F33" s="304"/>
      <c r="G33" s="304"/>
      <c r="H33" s="304"/>
      <c r="I33" s="304"/>
    </row>
    <row r="34" spans="1:9">
      <c r="A34" s="301"/>
      <c r="B34" s="304"/>
      <c r="C34" s="304"/>
      <c r="D34" s="304"/>
      <c r="E34" s="304"/>
      <c r="F34" s="304"/>
      <c r="G34" s="304"/>
      <c r="H34" s="304"/>
      <c r="I34" s="304"/>
    </row>
    <row r="35" spans="1:9">
      <c r="A35" s="301"/>
      <c r="B35" s="302"/>
      <c r="C35" s="302"/>
      <c r="D35" s="302"/>
      <c r="E35" s="302"/>
      <c r="F35" s="302"/>
      <c r="G35" s="302"/>
      <c r="H35" s="302"/>
      <c r="I35" s="302"/>
    </row>
    <row r="36" spans="1:9">
      <c r="A36" s="301"/>
      <c r="B36" s="304"/>
      <c r="C36" s="304"/>
      <c r="D36" s="304"/>
      <c r="E36" s="304"/>
      <c r="F36" s="304"/>
      <c r="G36" s="304"/>
      <c r="H36" s="304"/>
      <c r="I36" s="304"/>
    </row>
    <row r="37" spans="1:9">
      <c r="A37" s="301"/>
      <c r="B37" s="304"/>
      <c r="C37" s="304"/>
      <c r="D37" s="304"/>
      <c r="E37" s="304"/>
      <c r="F37" s="304"/>
      <c r="G37" s="304"/>
      <c r="H37" s="304"/>
      <c r="I37" s="304"/>
    </row>
    <row r="38" spans="1:9">
      <c r="A38" s="301"/>
      <c r="B38" s="304"/>
      <c r="C38" s="304"/>
      <c r="D38" s="304"/>
      <c r="E38" s="304"/>
      <c r="F38" s="304"/>
      <c r="G38" s="304"/>
      <c r="H38" s="304"/>
      <c r="I38" s="304"/>
    </row>
    <row r="39" spans="1:9">
      <c r="A39" s="301"/>
      <c r="B39" s="304"/>
      <c r="C39" s="304"/>
      <c r="D39" s="304"/>
      <c r="E39" s="304"/>
      <c r="F39" s="304"/>
      <c r="G39" s="304"/>
      <c r="H39" s="304"/>
      <c r="I39" s="304"/>
    </row>
    <row r="40" spans="1:9">
      <c r="A40" s="301"/>
      <c r="B40" s="302"/>
      <c r="C40" s="302"/>
      <c r="D40" s="302"/>
      <c r="E40" s="302"/>
      <c r="F40" s="302"/>
      <c r="G40" s="302"/>
      <c r="H40" s="302"/>
      <c r="I40" s="302"/>
    </row>
    <row r="41" spans="1:9">
      <c r="A41" s="301"/>
      <c r="B41" s="304"/>
      <c r="C41" s="304"/>
      <c r="D41" s="304"/>
      <c r="E41" s="304"/>
      <c r="F41" s="304"/>
      <c r="G41" s="304"/>
      <c r="H41" s="304"/>
      <c r="I41" s="304"/>
    </row>
    <row r="42" spans="1:9">
      <c r="A42" s="301"/>
      <c r="B42" s="304"/>
      <c r="C42" s="304"/>
      <c r="D42" s="304"/>
      <c r="E42" s="304"/>
      <c r="F42" s="304"/>
      <c r="G42" s="304"/>
      <c r="H42" s="304"/>
      <c r="I42" s="304"/>
    </row>
    <row r="43" spans="1:9">
      <c r="A43" s="301"/>
      <c r="B43" s="302"/>
      <c r="C43" s="302"/>
      <c r="D43" s="302"/>
      <c r="E43" s="302"/>
      <c r="F43" s="302"/>
      <c r="G43" s="302"/>
      <c r="H43" s="302"/>
      <c r="I43" s="302"/>
    </row>
    <row r="44" spans="1:9">
      <c r="A44" s="301"/>
      <c r="B44" s="269"/>
      <c r="C44" s="269"/>
      <c r="D44" s="269"/>
      <c r="E44" s="269"/>
      <c r="F44" s="269"/>
      <c r="G44" s="269"/>
      <c r="H44" s="269"/>
      <c r="I44" s="269"/>
    </row>
    <row r="45" spans="1:9">
      <c r="A45" s="301"/>
      <c r="B45" s="269"/>
      <c r="C45" s="269"/>
      <c r="D45" s="269"/>
      <c r="E45" s="269"/>
      <c r="F45" s="269"/>
      <c r="G45" s="269"/>
      <c r="H45" s="269"/>
      <c r="I45" s="269"/>
    </row>
    <row r="46" spans="1:9">
      <c r="A46" s="301"/>
      <c r="B46" s="304"/>
      <c r="C46" s="304"/>
      <c r="D46" s="304"/>
      <c r="E46" s="304"/>
      <c r="F46" s="304"/>
      <c r="G46" s="304"/>
      <c r="H46" s="304"/>
      <c r="I46" s="304"/>
    </row>
    <row r="47" spans="1:9">
      <c r="A47" s="301"/>
      <c r="B47" s="304"/>
      <c r="C47" s="304"/>
      <c r="D47" s="304"/>
      <c r="E47" s="304"/>
      <c r="F47" s="304"/>
      <c r="G47" s="304"/>
      <c r="H47" s="304"/>
      <c r="I47" s="304"/>
    </row>
    <row r="48" spans="1:9">
      <c r="A48" s="301"/>
      <c r="B48" s="269"/>
      <c r="C48" s="269"/>
      <c r="D48" s="269"/>
      <c r="E48" s="269"/>
      <c r="F48" s="269"/>
      <c r="G48" s="269"/>
      <c r="H48" s="269"/>
      <c r="I48" s="269"/>
    </row>
    <row r="49" spans="1:9">
      <c r="A49" s="301"/>
      <c r="B49" s="269"/>
      <c r="C49" s="269"/>
      <c r="D49" s="269"/>
      <c r="E49" s="269"/>
      <c r="F49" s="269"/>
      <c r="G49" s="269"/>
      <c r="H49" s="269"/>
      <c r="I49" s="269"/>
    </row>
    <row r="50" spans="1:9">
      <c r="A50" s="301"/>
      <c r="B50" s="269"/>
      <c r="C50" s="269"/>
      <c r="D50" s="269"/>
      <c r="E50" s="269"/>
      <c r="F50" s="269"/>
      <c r="G50" s="269"/>
      <c r="H50" s="269"/>
      <c r="I50" s="269"/>
    </row>
    <row r="51" spans="1:9">
      <c r="A51" s="301"/>
      <c r="B51" s="269"/>
      <c r="C51" s="269"/>
      <c r="D51" s="269"/>
      <c r="E51" s="269"/>
      <c r="F51" s="269"/>
      <c r="G51" s="269"/>
      <c r="H51" s="269"/>
      <c r="I51" s="269"/>
    </row>
    <row r="52" spans="1:9">
      <c r="A52" s="301"/>
      <c r="B52" s="269"/>
      <c r="C52" s="269"/>
      <c r="D52" s="269"/>
      <c r="E52" s="269"/>
      <c r="F52" s="269"/>
      <c r="G52" s="269"/>
      <c r="H52" s="269"/>
      <c r="I52" s="269"/>
    </row>
    <row r="53" spans="1:9">
      <c r="A53" s="301"/>
      <c r="B53" s="269"/>
      <c r="C53" s="269"/>
      <c r="D53" s="269"/>
      <c r="E53" s="269"/>
      <c r="F53" s="269"/>
      <c r="G53" s="269"/>
      <c r="H53" s="269"/>
      <c r="I53" s="269"/>
    </row>
    <row r="54" spans="1:9">
      <c r="A54" s="301"/>
      <c r="B54" s="269"/>
      <c r="C54" s="269"/>
      <c r="D54" s="269"/>
      <c r="E54" s="269"/>
      <c r="F54" s="269"/>
      <c r="G54" s="269"/>
      <c r="H54" s="269"/>
      <c r="I54" s="269"/>
    </row>
    <row r="55" spans="1:9">
      <c r="A55" s="301"/>
      <c r="B55" s="269"/>
      <c r="C55" s="269"/>
      <c r="D55" s="269"/>
      <c r="E55" s="269"/>
      <c r="F55" s="269"/>
      <c r="G55" s="269"/>
      <c r="H55" s="269"/>
      <c r="I55" s="269"/>
    </row>
    <row r="56" spans="1:9">
      <c r="A56" s="301"/>
      <c r="B56" s="269"/>
      <c r="C56" s="269"/>
      <c r="D56" s="269"/>
      <c r="E56" s="269"/>
      <c r="F56" s="269"/>
      <c r="G56" s="269"/>
      <c r="H56" s="269"/>
      <c r="I56" s="269"/>
    </row>
    <row r="57" spans="1:9">
      <c r="A57" s="301"/>
      <c r="B57" s="269"/>
      <c r="C57" s="269"/>
      <c r="D57" s="269"/>
      <c r="E57" s="269"/>
      <c r="F57" s="269"/>
      <c r="G57" s="269"/>
      <c r="H57" s="269"/>
      <c r="I57" s="269"/>
    </row>
    <row r="58" spans="1:9">
      <c r="A58" s="301"/>
      <c r="B58" s="269"/>
      <c r="C58" s="269"/>
      <c r="D58" s="269"/>
      <c r="E58" s="269"/>
      <c r="F58" s="269"/>
      <c r="G58" s="269"/>
      <c r="H58" s="269"/>
      <c r="I58" s="269"/>
    </row>
    <row r="59" spans="1:9">
      <c r="A59" s="301"/>
      <c r="B59" s="269"/>
      <c r="C59" s="269"/>
      <c r="D59" s="269"/>
      <c r="E59" s="269"/>
      <c r="F59" s="269"/>
      <c r="G59" s="269"/>
      <c r="H59" s="269"/>
      <c r="I59" s="269"/>
    </row>
    <row r="60" spans="1:9">
      <c r="A60" s="301"/>
      <c r="B60" s="269"/>
      <c r="C60" s="269"/>
      <c r="D60" s="269"/>
      <c r="E60" s="269"/>
      <c r="F60" s="269"/>
      <c r="G60" s="269"/>
      <c r="H60" s="269"/>
      <c r="I60" s="269"/>
    </row>
    <row r="61" spans="1:9">
      <c r="A61" s="301"/>
      <c r="B61" s="269"/>
      <c r="C61" s="269"/>
      <c r="D61" s="269"/>
      <c r="E61" s="269"/>
      <c r="F61" s="269"/>
      <c r="G61" s="269"/>
      <c r="H61" s="269"/>
      <c r="I61" s="269"/>
    </row>
    <row r="62" spans="1:9">
      <c r="A62" s="301"/>
      <c r="B62" s="269"/>
      <c r="C62" s="269"/>
      <c r="D62" s="269"/>
      <c r="E62" s="269"/>
      <c r="F62" s="269"/>
      <c r="G62" s="269"/>
      <c r="H62" s="269"/>
      <c r="I62" s="269"/>
    </row>
    <row r="63" spans="1:9">
      <c r="A63" s="301"/>
      <c r="B63" s="269"/>
      <c r="C63" s="269"/>
      <c r="D63" s="269"/>
      <c r="E63" s="269"/>
      <c r="F63" s="269"/>
      <c r="G63" s="269"/>
      <c r="H63" s="269"/>
      <c r="I63" s="269"/>
    </row>
    <row r="64" spans="1:9">
      <c r="A64" s="301"/>
      <c r="B64" s="269"/>
      <c r="C64" s="269"/>
      <c r="D64" s="269"/>
      <c r="E64" s="269"/>
      <c r="F64" s="269"/>
      <c r="G64" s="269"/>
      <c r="H64" s="269"/>
      <c r="I64" s="269"/>
    </row>
    <row r="65" spans="1:9">
      <c r="A65" s="301"/>
      <c r="B65" s="269"/>
      <c r="C65" s="269"/>
      <c r="D65" s="269"/>
      <c r="E65" s="269"/>
      <c r="F65" s="269"/>
      <c r="G65" s="269"/>
      <c r="H65" s="269"/>
      <c r="I65" s="269"/>
    </row>
    <row r="66" spans="1:9">
      <c r="A66" s="301"/>
      <c r="B66" s="273"/>
      <c r="C66" s="273"/>
      <c r="D66" s="273"/>
      <c r="E66" s="273"/>
      <c r="F66" s="273"/>
      <c r="G66" s="273"/>
      <c r="H66" s="273"/>
      <c r="I66" s="273"/>
    </row>
    <row r="67" spans="1:9">
      <c r="A67" s="273"/>
      <c r="B67" s="273"/>
      <c r="C67" s="273"/>
      <c r="D67" s="273"/>
      <c r="E67" s="273"/>
      <c r="F67" s="273"/>
      <c r="G67" s="273"/>
      <c r="H67" s="273"/>
      <c r="I67" s="273"/>
    </row>
  </sheetData>
  <mergeCells count="32">
    <mergeCell ref="N1:O1"/>
    <mergeCell ref="B11:B12"/>
    <mergeCell ref="F11:I11"/>
    <mergeCell ref="N11:N12"/>
    <mergeCell ref="O11:O12"/>
    <mergeCell ref="C11:C12"/>
    <mergeCell ref="D11:D12"/>
    <mergeCell ref="M2:O2"/>
    <mergeCell ref="N10:O10"/>
    <mergeCell ref="J13:J14"/>
    <mergeCell ref="K13:K14"/>
    <mergeCell ref="L13:L14"/>
    <mergeCell ref="M13:M14"/>
    <mergeCell ref="N13:N14"/>
    <mergeCell ref="L11:M11"/>
    <mergeCell ref="J11:J12"/>
    <mergeCell ref="K11:K12"/>
    <mergeCell ref="A4:O4"/>
    <mergeCell ref="A6:O6"/>
    <mergeCell ref="O13:O14"/>
    <mergeCell ref="A11:A14"/>
    <mergeCell ref="E11:E12"/>
    <mergeCell ref="E13:E14"/>
    <mergeCell ref="I13:I14"/>
    <mergeCell ref="H13:H14"/>
    <mergeCell ref="D13:D14"/>
    <mergeCell ref="B13:B14"/>
    <mergeCell ref="C13:C14"/>
    <mergeCell ref="A25:E25"/>
    <mergeCell ref="F13:F14"/>
    <mergeCell ref="H2:I2"/>
    <mergeCell ref="G13:G14"/>
  </mergeCells>
  <phoneticPr fontId="0" type="noConversion"/>
  <printOptions horizontalCentered="1"/>
  <pageMargins left="0.19685039370078741" right="0.19685039370078741" top="0.62" bottom="0.39370078740157483" header="1" footer="0.51181102362204722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opLeftCell="A31" workbookViewId="0">
      <selection activeCell="A31" sqref="A31:B31"/>
    </sheetView>
  </sheetViews>
  <sheetFormatPr defaultColWidth="9.1640625" defaultRowHeight="15"/>
  <cols>
    <col min="1" max="1" width="79.33203125" style="118" customWidth="1"/>
    <col min="2" max="2" width="33.33203125" style="7" customWidth="1"/>
    <col min="3" max="16384" width="9.1640625" style="7"/>
  </cols>
  <sheetData>
    <row r="1" spans="1:4" ht="12.75" customHeight="1">
      <c r="A1"/>
      <c r="B1" s="518" t="s">
        <v>130</v>
      </c>
      <c r="C1" s="215"/>
    </row>
    <row r="2" spans="1:4" ht="12.75" customHeight="1">
      <c r="A2" s="643" t="s">
        <v>371</v>
      </c>
      <c r="B2" s="643"/>
      <c r="C2" s="216"/>
      <c r="D2" s="216"/>
    </row>
    <row r="3" spans="1:4" ht="15.75" customHeight="1">
      <c r="A3" s="678" t="s">
        <v>26</v>
      </c>
      <c r="B3" s="678"/>
    </row>
    <row r="4" spans="1:4" ht="15.75" customHeight="1">
      <c r="A4" s="119"/>
      <c r="B4" s="33"/>
    </row>
    <row r="5" spans="1:4" ht="14.25" customHeight="1">
      <c r="A5" s="678" t="s">
        <v>232</v>
      </c>
      <c r="B5" s="678"/>
    </row>
    <row r="6" spans="1:4" ht="14.25" customHeight="1">
      <c r="A6" s="678" t="s">
        <v>379</v>
      </c>
      <c r="B6" s="678"/>
    </row>
    <row r="7" spans="1:4" ht="12" customHeight="1" thickBot="1">
      <c r="B7" s="523"/>
      <c r="C7" s="217"/>
    </row>
    <row r="8" spans="1:4" ht="31.5" customHeight="1" thickBot="1">
      <c r="A8" s="120" t="s">
        <v>23</v>
      </c>
      <c r="B8" s="127" t="s">
        <v>368</v>
      </c>
    </row>
    <row r="9" spans="1:4" ht="23.25" customHeight="1">
      <c r="A9" s="541" t="s">
        <v>135</v>
      </c>
      <c r="B9" s="549"/>
    </row>
    <row r="10" spans="1:4" ht="23.25" customHeight="1">
      <c r="A10" s="121" t="s">
        <v>27</v>
      </c>
      <c r="B10" s="549">
        <v>26004</v>
      </c>
    </row>
    <row r="11" spans="1:4" ht="23.25" customHeight="1">
      <c r="A11" s="121" t="s">
        <v>405</v>
      </c>
      <c r="B11" s="549">
        <v>3310</v>
      </c>
    </row>
    <row r="12" spans="1:4" ht="23.25" customHeight="1">
      <c r="A12" s="121" t="s">
        <v>203</v>
      </c>
      <c r="B12" s="549">
        <v>322995</v>
      </c>
    </row>
    <row r="13" spans="1:4" ht="23.25" customHeight="1">
      <c r="A13" s="411" t="s">
        <v>88</v>
      </c>
      <c r="B13" s="549">
        <v>86682</v>
      </c>
    </row>
    <row r="14" spans="1:4" ht="23.25" customHeight="1">
      <c r="A14" s="542" t="s">
        <v>149</v>
      </c>
      <c r="B14" s="550">
        <v>25000</v>
      </c>
    </row>
    <row r="15" spans="1:4" s="113" customFormat="1" ht="23.25" customHeight="1">
      <c r="A15" s="121" t="s">
        <v>28</v>
      </c>
      <c r="B15" s="551">
        <v>10000</v>
      </c>
    </row>
    <row r="16" spans="1:4" ht="23.25" customHeight="1">
      <c r="A16" s="123" t="s">
        <v>360</v>
      </c>
      <c r="B16" s="551">
        <v>520562</v>
      </c>
    </row>
    <row r="17" spans="1:2" ht="23.25" customHeight="1">
      <c r="A17" s="121" t="s">
        <v>205</v>
      </c>
      <c r="B17" s="551">
        <v>1270</v>
      </c>
    </row>
    <row r="18" spans="1:2" ht="23.25" customHeight="1">
      <c r="A18" s="121" t="s">
        <v>256</v>
      </c>
      <c r="B18" s="552">
        <v>12598</v>
      </c>
    </row>
    <row r="19" spans="1:2" ht="23.25" customHeight="1">
      <c r="A19" s="114" t="s">
        <v>247</v>
      </c>
      <c r="B19" s="552">
        <v>1500</v>
      </c>
    </row>
    <row r="20" spans="1:2" ht="23.25" customHeight="1">
      <c r="A20" s="124" t="s">
        <v>246</v>
      </c>
      <c r="B20" s="552">
        <v>80471</v>
      </c>
    </row>
    <row r="21" spans="1:2" ht="23.25" customHeight="1">
      <c r="A21" s="124" t="s">
        <v>330</v>
      </c>
      <c r="B21" s="552">
        <v>2160</v>
      </c>
    </row>
    <row r="22" spans="1:2" ht="23.25" customHeight="1">
      <c r="A22" s="124" t="s">
        <v>248</v>
      </c>
      <c r="B22" s="552">
        <v>5000</v>
      </c>
    </row>
    <row r="23" spans="1:2" ht="23.25" customHeight="1">
      <c r="A23" s="124" t="s">
        <v>249</v>
      </c>
      <c r="B23" s="552">
        <v>2000</v>
      </c>
    </row>
    <row r="24" spans="1:2" ht="23.25" customHeight="1">
      <c r="A24" s="32" t="s">
        <v>257</v>
      </c>
      <c r="B24" s="552">
        <v>3000</v>
      </c>
    </row>
    <row r="25" spans="1:2" ht="23.25" customHeight="1">
      <c r="A25" s="32" t="s">
        <v>388</v>
      </c>
      <c r="B25" s="551">
        <v>1000</v>
      </c>
    </row>
    <row r="26" spans="1:2" ht="23.25" customHeight="1">
      <c r="A26" s="32" t="s">
        <v>389</v>
      </c>
      <c r="B26" s="551">
        <v>4733</v>
      </c>
    </row>
    <row r="27" spans="1:2" ht="23.25" customHeight="1">
      <c r="A27" s="32" t="s">
        <v>390</v>
      </c>
      <c r="B27" s="551">
        <v>4571</v>
      </c>
    </row>
    <row r="28" spans="1:2" ht="23.25" customHeight="1" thickBot="1">
      <c r="A28" s="114" t="s">
        <v>295</v>
      </c>
      <c r="B28" s="550">
        <v>24658</v>
      </c>
    </row>
    <row r="29" spans="1:2" ht="23.25" customHeight="1" thickBot="1">
      <c r="A29" s="543" t="s">
        <v>296</v>
      </c>
      <c r="B29" s="553">
        <f>SUM(B9:B28)</f>
        <v>1137514</v>
      </c>
    </row>
    <row r="30" spans="1:2" ht="23.25" customHeight="1">
      <c r="A30" s="584" t="s">
        <v>255</v>
      </c>
      <c r="B30" s="585">
        <v>153084</v>
      </c>
    </row>
    <row r="31" spans="1:2" ht="23.25" customHeight="1">
      <c r="A31" s="121" t="s">
        <v>407</v>
      </c>
      <c r="B31" s="551">
        <v>4100</v>
      </c>
    </row>
    <row r="32" spans="1:2" ht="23.25" customHeight="1" thickBot="1">
      <c r="A32" s="546" t="s">
        <v>406</v>
      </c>
      <c r="B32" s="550">
        <v>3230</v>
      </c>
    </row>
    <row r="33" spans="1:2" ht="23.25" customHeight="1" thickBot="1">
      <c r="A33" s="543" t="s">
        <v>297</v>
      </c>
      <c r="B33" s="553">
        <f>SUM(B30:B32)</f>
        <v>160414</v>
      </c>
    </row>
    <row r="34" spans="1:2" ht="23.25" customHeight="1" thickBot="1">
      <c r="A34" s="544" t="s">
        <v>245</v>
      </c>
      <c r="B34" s="554">
        <v>16472</v>
      </c>
    </row>
    <row r="35" spans="1:2" s="8" customFormat="1" ht="23.25" customHeight="1" thickBot="1">
      <c r="A35" s="545" t="s">
        <v>298</v>
      </c>
      <c r="B35" s="555">
        <f>SUM(B34)</f>
        <v>16472</v>
      </c>
    </row>
    <row r="36" spans="1:2" ht="23.25" customHeight="1">
      <c r="A36" s="584" t="s">
        <v>148</v>
      </c>
      <c r="B36" s="585">
        <v>3225</v>
      </c>
    </row>
    <row r="37" spans="1:2" ht="23.25" customHeight="1" thickBot="1">
      <c r="A37" s="546" t="s">
        <v>391</v>
      </c>
      <c r="B37" s="550">
        <v>1500</v>
      </c>
    </row>
    <row r="38" spans="1:2" ht="23.25" customHeight="1" thickBot="1">
      <c r="A38" s="545" t="s">
        <v>299</v>
      </c>
      <c r="B38" s="556">
        <f>SUM(B36:B37)</f>
        <v>4725</v>
      </c>
    </row>
    <row r="39" spans="1:2" s="9" customFormat="1" ht="23.25" customHeight="1" thickBot="1">
      <c r="A39" s="547" t="s">
        <v>300</v>
      </c>
      <c r="B39" s="557">
        <f>SUM(B38+B35+B33+B29)</f>
        <v>1319125</v>
      </c>
    </row>
    <row r="40" spans="1:2" s="9" customFormat="1" ht="23.25" customHeight="1" thickBot="1">
      <c r="A40" s="547" t="s">
        <v>301</v>
      </c>
      <c r="B40" s="558"/>
    </row>
    <row r="41" spans="1:2" ht="23.25" customHeight="1" thickBot="1">
      <c r="A41" s="548" t="s">
        <v>302</v>
      </c>
      <c r="B41" s="559">
        <f>SUM(B39:B40)</f>
        <v>1319125</v>
      </c>
    </row>
    <row r="43" spans="1:2" ht="26.25" customHeight="1">
      <c r="A43" s="658" t="s">
        <v>403</v>
      </c>
      <c r="B43" s="658"/>
    </row>
  </sheetData>
  <mergeCells count="5">
    <mergeCell ref="A2:B2"/>
    <mergeCell ref="A43:B43"/>
    <mergeCell ref="A3:B3"/>
    <mergeCell ref="A5:B5"/>
    <mergeCell ref="A6:B6"/>
  </mergeCells>
  <phoneticPr fontId="12" type="noConversion"/>
  <printOptions horizontalCentered="1"/>
  <pageMargins left="0.31" right="0.31" top="0.59055118110236227" bottom="0.35" header="0.51181102362204722" footer="0.25"/>
  <pageSetup paperSize="9"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topLeftCell="A7" workbookViewId="0">
      <selection activeCell="A3" sqref="A3:K3"/>
    </sheetView>
  </sheetViews>
  <sheetFormatPr defaultRowHeight="15.75"/>
  <cols>
    <col min="1" max="1" width="9" style="195" customWidth="1"/>
    <col min="2" max="2" width="46.33203125" style="195" customWidth="1"/>
    <col min="3" max="3" width="18.6640625" style="195" customWidth="1"/>
    <col min="4" max="10" width="15" style="195" customWidth="1"/>
    <col min="11" max="11" width="12.5" style="195" customWidth="1"/>
    <col min="12" max="16384" width="9.33203125" style="195"/>
  </cols>
  <sheetData>
    <row r="1" spans="1:13">
      <c r="K1" s="143" t="s">
        <v>73</v>
      </c>
    </row>
    <row r="2" spans="1:13">
      <c r="H2" s="688" t="s">
        <v>367</v>
      </c>
      <c r="I2" s="688"/>
      <c r="J2" s="688"/>
      <c r="K2" s="688"/>
      <c r="L2" s="144"/>
      <c r="M2" s="144"/>
    </row>
    <row r="3" spans="1:13" ht="18.75">
      <c r="A3" s="622" t="s">
        <v>12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5" spans="1:13" ht="18.75">
      <c r="A5" s="622" t="s">
        <v>357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</row>
    <row r="6" spans="1:13" ht="18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3" ht="16.5" thickBot="1">
      <c r="K7" s="143" t="s">
        <v>1</v>
      </c>
    </row>
    <row r="8" spans="1:13" ht="37.5" customHeight="1">
      <c r="A8" s="689" t="s">
        <v>96</v>
      </c>
      <c r="B8" s="691" t="s">
        <v>97</v>
      </c>
      <c r="C8" s="693" t="s">
        <v>153</v>
      </c>
      <c r="D8" s="617" t="s">
        <v>98</v>
      </c>
      <c r="E8" s="684"/>
      <c r="F8" s="632"/>
      <c r="G8" s="618"/>
      <c r="H8" s="684" t="s">
        <v>331</v>
      </c>
      <c r="I8" s="684"/>
      <c r="J8" s="632"/>
      <c r="K8" s="618"/>
    </row>
    <row r="9" spans="1:13" ht="27.75" customHeight="1" thickBot="1">
      <c r="A9" s="690"/>
      <c r="B9" s="692"/>
      <c r="C9" s="694"/>
      <c r="D9" s="266" t="s">
        <v>100</v>
      </c>
      <c r="E9" s="267" t="s">
        <v>151</v>
      </c>
      <c r="F9" s="267" t="s">
        <v>99</v>
      </c>
      <c r="G9" s="268" t="s">
        <v>52</v>
      </c>
      <c r="H9" s="266" t="s">
        <v>100</v>
      </c>
      <c r="I9" s="267" t="s">
        <v>151</v>
      </c>
      <c r="J9" s="267" t="s">
        <v>99</v>
      </c>
      <c r="K9" s="268" t="s">
        <v>52</v>
      </c>
    </row>
    <row r="10" spans="1:13" ht="27" customHeight="1">
      <c r="A10" s="680" t="s">
        <v>101</v>
      </c>
      <c r="B10" s="496" t="s">
        <v>152</v>
      </c>
      <c r="C10" s="680" t="s">
        <v>332</v>
      </c>
      <c r="D10" s="695">
        <v>275622</v>
      </c>
      <c r="E10" s="696">
        <v>213395</v>
      </c>
      <c r="F10" s="696">
        <v>809243</v>
      </c>
      <c r="G10" s="687">
        <f>SUM(D10:F11)</f>
        <v>1298260</v>
      </c>
      <c r="H10" s="695">
        <v>200000</v>
      </c>
      <c r="I10" s="696">
        <v>70095</v>
      </c>
      <c r="J10" s="696">
        <v>163000</v>
      </c>
      <c r="K10" s="687">
        <f>SUM(H10:J11)</f>
        <v>433095</v>
      </c>
    </row>
    <row r="11" spans="1:13" ht="21.75" customHeight="1" thickBot="1">
      <c r="A11" s="681"/>
      <c r="B11" s="502" t="s">
        <v>136</v>
      </c>
      <c r="C11" s="681"/>
      <c r="D11" s="683"/>
      <c r="E11" s="679"/>
      <c r="F11" s="679"/>
      <c r="G11" s="682"/>
      <c r="H11" s="683"/>
      <c r="I11" s="679"/>
      <c r="J11" s="679"/>
      <c r="K11" s="682"/>
    </row>
    <row r="12" spans="1:13" ht="27" customHeight="1">
      <c r="A12" s="680" t="s">
        <v>102</v>
      </c>
      <c r="B12" s="503" t="s">
        <v>333</v>
      </c>
      <c r="C12" s="685" t="s">
        <v>334</v>
      </c>
      <c r="D12" s="683"/>
      <c r="E12" s="679"/>
      <c r="F12" s="679">
        <v>699816</v>
      </c>
      <c r="G12" s="682">
        <f>SUM(D12:F13)</f>
        <v>699816</v>
      </c>
      <c r="H12" s="683"/>
      <c r="I12" s="679"/>
      <c r="J12" s="679">
        <v>662562</v>
      </c>
      <c r="K12" s="682">
        <f>SUM(H12:J13)</f>
        <v>662562</v>
      </c>
    </row>
    <row r="13" spans="1:13" ht="21.75" customHeight="1" thickBot="1">
      <c r="A13" s="681"/>
      <c r="B13" s="502" t="s">
        <v>335</v>
      </c>
      <c r="C13" s="686"/>
      <c r="D13" s="683"/>
      <c r="E13" s="679"/>
      <c r="F13" s="679"/>
      <c r="G13" s="682"/>
      <c r="H13" s="683"/>
      <c r="I13" s="679"/>
      <c r="J13" s="679"/>
      <c r="K13" s="682"/>
    </row>
    <row r="14" spans="1:13" ht="56.25" customHeight="1">
      <c r="A14" s="680" t="s">
        <v>103</v>
      </c>
      <c r="B14" s="503" t="s">
        <v>336</v>
      </c>
      <c r="C14" s="685" t="s">
        <v>334</v>
      </c>
      <c r="D14" s="683"/>
      <c r="E14" s="679"/>
      <c r="F14" s="679">
        <v>314142</v>
      </c>
      <c r="G14" s="682">
        <f>SUM(D14:F15)</f>
        <v>314142</v>
      </c>
      <c r="H14" s="683"/>
      <c r="I14" s="679"/>
      <c r="J14" s="679">
        <v>292547</v>
      </c>
      <c r="K14" s="682">
        <f>SUM(H14:J15)</f>
        <v>292547</v>
      </c>
    </row>
    <row r="15" spans="1:13" ht="21.75" customHeight="1" thickBot="1">
      <c r="A15" s="681"/>
      <c r="B15" s="502" t="s">
        <v>337</v>
      </c>
      <c r="C15" s="686"/>
      <c r="D15" s="683"/>
      <c r="E15" s="679"/>
      <c r="F15" s="679"/>
      <c r="G15" s="682"/>
      <c r="H15" s="683"/>
      <c r="I15" s="679"/>
      <c r="J15" s="679"/>
      <c r="K15" s="682"/>
    </row>
    <row r="16" spans="1:13" ht="27" customHeight="1">
      <c r="A16" s="680" t="s">
        <v>104</v>
      </c>
      <c r="B16" s="503" t="s">
        <v>361</v>
      </c>
      <c r="C16" s="685" t="s">
        <v>334</v>
      </c>
      <c r="D16" s="683"/>
      <c r="E16" s="679"/>
      <c r="F16" s="679">
        <v>99276</v>
      </c>
      <c r="G16" s="682">
        <f>SUM(D16:F17)</f>
        <v>99276</v>
      </c>
      <c r="H16" s="683"/>
      <c r="I16" s="679"/>
      <c r="J16" s="679">
        <v>57346</v>
      </c>
      <c r="K16" s="682">
        <f>SUM(H16:J17)</f>
        <v>57346</v>
      </c>
    </row>
    <row r="17" spans="1:11" ht="21.75" customHeight="1" thickBot="1">
      <c r="A17" s="681"/>
      <c r="B17" s="502" t="s">
        <v>362</v>
      </c>
      <c r="C17" s="686"/>
      <c r="D17" s="683"/>
      <c r="E17" s="679"/>
      <c r="F17" s="679"/>
      <c r="G17" s="682"/>
      <c r="H17" s="683"/>
      <c r="I17" s="679"/>
      <c r="J17" s="679"/>
      <c r="K17" s="682"/>
    </row>
    <row r="18" spans="1:11" ht="27" customHeight="1">
      <c r="A18" s="680" t="s">
        <v>105</v>
      </c>
      <c r="B18" s="503" t="s">
        <v>252</v>
      </c>
      <c r="C18" s="681" t="s">
        <v>334</v>
      </c>
      <c r="D18" s="683"/>
      <c r="E18" s="679"/>
      <c r="F18" s="679">
        <v>33178</v>
      </c>
      <c r="G18" s="682">
        <f>SUM(D18:F19)</f>
        <v>33178</v>
      </c>
      <c r="H18" s="683"/>
      <c r="I18" s="679"/>
      <c r="J18" s="679">
        <v>27693</v>
      </c>
      <c r="K18" s="682">
        <f>SUM(H18:J19)</f>
        <v>27693</v>
      </c>
    </row>
    <row r="19" spans="1:11" ht="21.75" customHeight="1" thickBot="1">
      <c r="A19" s="681"/>
      <c r="B19" s="502" t="s">
        <v>338</v>
      </c>
      <c r="C19" s="681"/>
      <c r="D19" s="683"/>
      <c r="E19" s="679"/>
      <c r="F19" s="679"/>
      <c r="G19" s="682"/>
      <c r="H19" s="683"/>
      <c r="I19" s="679"/>
      <c r="J19" s="679"/>
      <c r="K19" s="682"/>
    </row>
    <row r="20" spans="1:11" ht="27" customHeight="1">
      <c r="A20" s="680" t="s">
        <v>339</v>
      </c>
      <c r="B20" s="503" t="s">
        <v>253</v>
      </c>
      <c r="C20" s="681" t="s">
        <v>334</v>
      </c>
      <c r="D20" s="683"/>
      <c r="E20" s="679"/>
      <c r="F20" s="679">
        <v>21995</v>
      </c>
      <c r="G20" s="682">
        <f>SUM(D20:F21)</f>
        <v>21995</v>
      </c>
      <c r="H20" s="683"/>
      <c r="I20" s="679"/>
      <c r="J20" s="679">
        <v>21995</v>
      </c>
      <c r="K20" s="682">
        <f>SUM(H20:J21)</f>
        <v>21995</v>
      </c>
    </row>
    <row r="21" spans="1:11" ht="21.75" customHeight="1" thickBot="1">
      <c r="A21" s="681"/>
      <c r="B21" s="502" t="s">
        <v>340</v>
      </c>
      <c r="C21" s="681"/>
      <c r="D21" s="683"/>
      <c r="E21" s="679"/>
      <c r="F21" s="679"/>
      <c r="G21" s="682"/>
      <c r="H21" s="683"/>
      <c r="I21" s="679"/>
      <c r="J21" s="679"/>
      <c r="K21" s="682"/>
    </row>
    <row r="22" spans="1:11" ht="27" customHeight="1">
      <c r="A22" s="680" t="s">
        <v>341</v>
      </c>
      <c r="B22" s="503" t="s">
        <v>342</v>
      </c>
      <c r="C22" s="681">
        <v>2014</v>
      </c>
      <c r="D22" s="683">
        <v>10816</v>
      </c>
      <c r="E22" s="679">
        <v>9160</v>
      </c>
      <c r="F22" s="679">
        <v>164888</v>
      </c>
      <c r="G22" s="682">
        <f>SUM(D22:F23)</f>
        <v>184864</v>
      </c>
      <c r="H22" s="683">
        <v>10816</v>
      </c>
      <c r="I22" s="679">
        <v>9160</v>
      </c>
      <c r="J22" s="679">
        <v>164888</v>
      </c>
      <c r="K22" s="682">
        <f>SUM(H22:J23)</f>
        <v>184864</v>
      </c>
    </row>
    <row r="23" spans="1:11" ht="21.75" customHeight="1" thickBot="1">
      <c r="A23" s="681"/>
      <c r="B23" s="502" t="s">
        <v>356</v>
      </c>
      <c r="C23" s="681"/>
      <c r="D23" s="683"/>
      <c r="E23" s="679"/>
      <c r="F23" s="679"/>
      <c r="G23" s="682"/>
      <c r="H23" s="683"/>
      <c r="I23" s="679"/>
      <c r="J23" s="679"/>
      <c r="K23" s="682"/>
    </row>
    <row r="24" spans="1:11" ht="30" customHeight="1">
      <c r="A24" s="680" t="s">
        <v>343</v>
      </c>
      <c r="B24" s="497" t="s">
        <v>344</v>
      </c>
      <c r="C24" s="686" t="s">
        <v>345</v>
      </c>
      <c r="D24" s="703"/>
      <c r="E24" s="704"/>
      <c r="F24" s="704">
        <v>148950</v>
      </c>
      <c r="G24" s="705">
        <f>SUM(D24:F25)</f>
        <v>148950</v>
      </c>
      <c r="H24" s="683"/>
      <c r="I24" s="679"/>
      <c r="J24" s="679">
        <v>62438</v>
      </c>
      <c r="K24" s="682">
        <f>SUM(H24:J25)</f>
        <v>62438</v>
      </c>
    </row>
    <row r="25" spans="1:11" ht="21.75" customHeight="1" thickBot="1">
      <c r="A25" s="685"/>
      <c r="B25" s="497" t="s">
        <v>346</v>
      </c>
      <c r="C25" s="685"/>
      <c r="D25" s="698"/>
      <c r="E25" s="699"/>
      <c r="F25" s="699"/>
      <c r="G25" s="697"/>
      <c r="H25" s="698"/>
      <c r="I25" s="699"/>
      <c r="J25" s="699"/>
      <c r="K25" s="697"/>
    </row>
    <row r="26" spans="1:11" ht="21.75" customHeight="1" thickBot="1">
      <c r="A26" s="700" t="s">
        <v>106</v>
      </c>
      <c r="B26" s="701"/>
      <c r="C26" s="702"/>
      <c r="D26" s="498">
        <f t="shared" ref="D26:K26" si="0">SUM(D10:D25)</f>
        <v>286438</v>
      </c>
      <c r="E26" s="499">
        <f t="shared" si="0"/>
        <v>222555</v>
      </c>
      <c r="F26" s="499">
        <f t="shared" si="0"/>
        <v>2291488</v>
      </c>
      <c r="G26" s="500">
        <f t="shared" si="0"/>
        <v>2800481</v>
      </c>
      <c r="H26" s="498">
        <f t="shared" si="0"/>
        <v>210816</v>
      </c>
      <c r="I26" s="499">
        <f t="shared" si="0"/>
        <v>79255</v>
      </c>
      <c r="J26" s="499">
        <f t="shared" si="0"/>
        <v>1452469</v>
      </c>
      <c r="K26" s="500">
        <f t="shared" si="0"/>
        <v>1742540</v>
      </c>
    </row>
  </sheetData>
  <mergeCells count="89">
    <mergeCell ref="A26:C26"/>
    <mergeCell ref="J22:J23"/>
    <mergeCell ref="K22:K23"/>
    <mergeCell ref="A24:A25"/>
    <mergeCell ref="C24:C25"/>
    <mergeCell ref="D24:D25"/>
    <mergeCell ref="E24:E25"/>
    <mergeCell ref="F24:F25"/>
    <mergeCell ref="G24:G25"/>
    <mergeCell ref="I22:I23"/>
    <mergeCell ref="K24:K25"/>
    <mergeCell ref="H20:H21"/>
    <mergeCell ref="I20:I21"/>
    <mergeCell ref="K20:K21"/>
    <mergeCell ref="H22:H23"/>
    <mergeCell ref="H24:H25"/>
    <mergeCell ref="I24:I25"/>
    <mergeCell ref="J20:J21"/>
    <mergeCell ref="J24:J25"/>
    <mergeCell ref="F22:F23"/>
    <mergeCell ref="G22:G23"/>
    <mergeCell ref="H18:H19"/>
    <mergeCell ref="I18:I19"/>
    <mergeCell ref="A22:A23"/>
    <mergeCell ref="C22:C23"/>
    <mergeCell ref="D22:D23"/>
    <mergeCell ref="E22:E23"/>
    <mergeCell ref="A20:A21"/>
    <mergeCell ref="C20:C21"/>
    <mergeCell ref="D20:D21"/>
    <mergeCell ref="E20:E21"/>
    <mergeCell ref="F20:F21"/>
    <mergeCell ref="G20:G21"/>
    <mergeCell ref="F18:F19"/>
    <mergeCell ref="G18:G19"/>
    <mergeCell ref="H16:H17"/>
    <mergeCell ref="I16:I17"/>
    <mergeCell ref="J16:J17"/>
    <mergeCell ref="K16:K17"/>
    <mergeCell ref="J18:J19"/>
    <mergeCell ref="K18:K19"/>
    <mergeCell ref="A16:A17"/>
    <mergeCell ref="C16:C17"/>
    <mergeCell ref="D16:D17"/>
    <mergeCell ref="E16:E17"/>
    <mergeCell ref="D18:D19"/>
    <mergeCell ref="E18:E19"/>
    <mergeCell ref="A18:A19"/>
    <mergeCell ref="C18:C19"/>
    <mergeCell ref="F16:F17"/>
    <mergeCell ref="G16:G17"/>
    <mergeCell ref="H8:K8"/>
    <mergeCell ref="D10:D11"/>
    <mergeCell ref="E10:E11"/>
    <mergeCell ref="F10:F11"/>
    <mergeCell ref="G10:G11"/>
    <mergeCell ref="H10:H11"/>
    <mergeCell ref="I10:I11"/>
    <mergeCell ref="J10:J11"/>
    <mergeCell ref="K10:K11"/>
    <mergeCell ref="D14:D15"/>
    <mergeCell ref="H2:K2"/>
    <mergeCell ref="A3:K3"/>
    <mergeCell ref="A10:A11"/>
    <mergeCell ref="A5:K5"/>
    <mergeCell ref="A8:A9"/>
    <mergeCell ref="B8:B9"/>
    <mergeCell ref="C8:C9"/>
    <mergeCell ref="C10:C11"/>
    <mergeCell ref="H14:H15"/>
    <mergeCell ref="A14:A15"/>
    <mergeCell ref="G14:G15"/>
    <mergeCell ref="E14:E15"/>
    <mergeCell ref="F14:F15"/>
    <mergeCell ref="D8:G8"/>
    <mergeCell ref="D12:D13"/>
    <mergeCell ref="C14:C15"/>
    <mergeCell ref="E12:E13"/>
    <mergeCell ref="C12:C13"/>
    <mergeCell ref="I14:I15"/>
    <mergeCell ref="A12:A13"/>
    <mergeCell ref="G12:G13"/>
    <mergeCell ref="K14:K15"/>
    <mergeCell ref="J14:J15"/>
    <mergeCell ref="F12:F13"/>
    <mergeCell ref="J12:J13"/>
    <mergeCell ref="H12:H13"/>
    <mergeCell ref="K12:K13"/>
    <mergeCell ref="I12:I13"/>
  </mergeCells>
  <phoneticPr fontId="1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8" sqref="A8:E8"/>
    </sheetView>
  </sheetViews>
  <sheetFormatPr defaultRowHeight="15.75"/>
  <cols>
    <col min="1" max="1" width="50.5" style="3" customWidth="1"/>
    <col min="2" max="5" width="20.1640625" style="3" customWidth="1"/>
    <col min="6" max="16384" width="9.33203125" style="3"/>
  </cols>
  <sheetData>
    <row r="1" spans="1:9">
      <c r="E1" s="34" t="s">
        <v>134</v>
      </c>
    </row>
    <row r="2" spans="1:9">
      <c r="C2" s="707" t="s">
        <v>367</v>
      </c>
      <c r="D2" s="707"/>
      <c r="E2" s="707"/>
      <c r="F2" s="501"/>
      <c r="G2" s="501"/>
    </row>
    <row r="3" spans="1:9" ht="18.75">
      <c r="A3" s="706"/>
      <c r="B3" s="706"/>
      <c r="C3" s="706"/>
      <c r="D3" s="706"/>
      <c r="E3" s="706"/>
    </row>
    <row r="4" spans="1:9" ht="18.75">
      <c r="A4" s="706" t="s">
        <v>12</v>
      </c>
      <c r="B4" s="706"/>
      <c r="C4" s="706"/>
      <c r="D4" s="706"/>
      <c r="E4" s="706"/>
    </row>
    <row r="5" spans="1:9" ht="18.75">
      <c r="A5" s="706"/>
      <c r="B5" s="706"/>
      <c r="C5" s="706"/>
      <c r="D5" s="706"/>
      <c r="E5" s="706"/>
    </row>
    <row r="6" spans="1:9" ht="18.75">
      <c r="A6" s="706" t="s">
        <v>138</v>
      </c>
      <c r="B6" s="706"/>
      <c r="C6" s="706"/>
      <c r="D6" s="706"/>
      <c r="E6" s="706"/>
    </row>
    <row r="7" spans="1:9" ht="18.75">
      <c r="A7" s="504"/>
      <c r="B7" s="504"/>
      <c r="C7" s="504"/>
      <c r="D7" s="504"/>
      <c r="E7" s="504"/>
    </row>
    <row r="8" spans="1:9" ht="18.75">
      <c r="A8" s="706"/>
      <c r="B8" s="706"/>
      <c r="C8" s="706"/>
      <c r="D8" s="706"/>
      <c r="E8" s="706"/>
    </row>
    <row r="9" spans="1:9" ht="16.5" thickBot="1">
      <c r="E9" s="34" t="s">
        <v>1</v>
      </c>
    </row>
    <row r="10" spans="1:9" s="6" customFormat="1" ht="37.5" customHeight="1">
      <c r="A10" s="714" t="s">
        <v>97</v>
      </c>
      <c r="B10" s="716" t="s">
        <v>131</v>
      </c>
      <c r="C10" s="718" t="s">
        <v>132</v>
      </c>
      <c r="D10" s="720" t="s">
        <v>133</v>
      </c>
      <c r="E10" s="721"/>
    </row>
    <row r="11" spans="1:9" s="6" customFormat="1" ht="16.5" thickBot="1">
      <c r="A11" s="715"/>
      <c r="B11" s="717"/>
      <c r="C11" s="719"/>
      <c r="D11" s="508">
        <v>2014</v>
      </c>
      <c r="E11" s="509">
        <v>2015</v>
      </c>
    </row>
    <row r="12" spans="1:9" s="512" customFormat="1" ht="30">
      <c r="A12" s="514" t="s">
        <v>344</v>
      </c>
      <c r="B12" s="712">
        <v>148950</v>
      </c>
      <c r="C12" s="712">
        <v>1468</v>
      </c>
      <c r="D12" s="710">
        <v>62438</v>
      </c>
      <c r="E12" s="708">
        <v>85044</v>
      </c>
    </row>
    <row r="13" spans="1:9" s="511" customFormat="1" ht="50.25" customHeight="1" thickBot="1">
      <c r="A13" s="510" t="s">
        <v>346</v>
      </c>
      <c r="B13" s="713"/>
      <c r="C13" s="713"/>
      <c r="D13" s="711"/>
      <c r="E13" s="709"/>
      <c r="F13" s="512"/>
      <c r="G13" s="512"/>
      <c r="H13" s="512"/>
      <c r="I13" s="512"/>
    </row>
    <row r="14" spans="1:9">
      <c r="F14" s="513"/>
      <c r="G14" s="513"/>
      <c r="H14" s="513"/>
      <c r="I14" s="513"/>
    </row>
    <row r="15" spans="1:9">
      <c r="F15" s="513"/>
      <c r="G15" s="513"/>
      <c r="H15" s="513"/>
      <c r="I15" s="513"/>
    </row>
    <row r="16" spans="1:9">
      <c r="F16" s="513"/>
      <c r="G16" s="513"/>
      <c r="H16" s="513"/>
      <c r="I16" s="513"/>
    </row>
    <row r="17" spans="6:9">
      <c r="F17" s="513"/>
      <c r="G17" s="513"/>
      <c r="H17" s="513"/>
      <c r="I17" s="513"/>
    </row>
  </sheetData>
  <mergeCells count="14">
    <mergeCell ref="E12:E13"/>
    <mergeCell ref="D12:D13"/>
    <mergeCell ref="C12:C13"/>
    <mergeCell ref="B12:B13"/>
    <mergeCell ref="A10:A11"/>
    <mergeCell ref="B10:B11"/>
    <mergeCell ref="C10:C11"/>
    <mergeCell ref="D10:E10"/>
    <mergeCell ref="A6:E6"/>
    <mergeCell ref="A8:E8"/>
    <mergeCell ref="C2:E2"/>
    <mergeCell ref="A3:E3"/>
    <mergeCell ref="A4:E4"/>
    <mergeCell ref="A5:E5"/>
  </mergeCells>
  <phoneticPr fontId="12" type="noConversion"/>
  <printOptions horizontalCentered="1"/>
  <pageMargins left="0.62992125984251968" right="0.55118110236220474" top="0.39370078740157483" bottom="0.47244094488188981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mérleg</vt:lpstr>
      <vt:lpstr>adósságszolg.</vt:lpstr>
      <vt:lpstr>bev.</vt:lpstr>
      <vt:lpstr>normatíva</vt:lpstr>
      <vt:lpstr>felh.bev.</vt:lpstr>
      <vt:lpstr>kiad.</vt:lpstr>
      <vt:lpstr>felh.kiad.</vt:lpstr>
      <vt:lpstr>uniós</vt:lpstr>
      <vt:lpstr>többéves</vt:lpstr>
      <vt:lpstr>Önkorm.</vt:lpstr>
      <vt:lpstr>célfeladat</vt:lpstr>
      <vt:lpstr>szoc.kiad</vt:lpstr>
      <vt:lpstr>létszám</vt:lpstr>
      <vt:lpstr>Ütemterv</vt:lpstr>
      <vt:lpstr>közvetett támogatások</vt:lpstr>
      <vt:lpstr>Önk-i tám.</vt:lpstr>
      <vt:lpstr>adósságot kel.ügyletek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Mátészalka</dc:creator>
  <cp:lastModifiedBy>Balogh Rita</cp:lastModifiedBy>
  <cp:lastPrinted>2015-03-02T13:21:37Z</cp:lastPrinted>
  <dcterms:created xsi:type="dcterms:W3CDTF">2004-02-02T07:35:06Z</dcterms:created>
  <dcterms:modified xsi:type="dcterms:W3CDTF">2015-03-02T14:39:34Z</dcterms:modified>
</cp:coreProperties>
</file>